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R:\Workday\Journals\"/>
    </mc:Choice>
  </mc:AlternateContent>
  <xr:revisionPtr revIDLastSave="0" documentId="13_ncr:1_{684F0477-BC70-446F-9B1D-835687A56029}" xr6:coauthVersionLast="37" xr6:coauthVersionMax="37" xr10:uidLastSave="{00000000-0000-0000-0000-000000000000}"/>
  <workbookProtection workbookAlgorithmName="SHA-512" workbookHashValue="p9fOzK6HPUlK+N6Pmx2sj3fZDfnXFb5p8E9LxK+W2WVL80JBKT7aniYUbqYNASfz8TuctZsmAuivo80kTQ+HLQ==" workbookSaltValue="/pDHTUPnij8Ohj6B3gLG3Q==" workbookSpinCount="100000" lockStructure="1"/>
  <bookViews>
    <workbookView xWindow="0" yWindow="0" windowWidth="25200" windowHeight="11895" tabRatio="503" xr2:uid="{00000000-000D-0000-FFFF-FFFF00000000}"/>
  </bookViews>
  <sheets>
    <sheet name="Journal Entry" sheetId="3" r:id="rId1"/>
    <sheet name="Accounting-EIB" sheetId="6" state="hidden" r:id="rId2"/>
    <sheet name="REF IDS" sheetId="4" state="hidden" r:id="rId3"/>
    <sheet name="Funding Sources" sheetId="5" state="hidden" r:id="rId4"/>
  </sheets>
  <definedNames>
    <definedName name="FUNDLOOKUP">'Funding Sources'!$A:$B</definedName>
    <definedName name="REFIDLOOKUP">'REF IDS'!$A$3:$E$149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6" l="1"/>
  <c r="D3" i="6"/>
  <c r="C4" i="6"/>
  <c r="D4" i="6"/>
  <c r="C5" i="6"/>
  <c r="D5" i="6"/>
  <c r="C6" i="6"/>
  <c r="D6" i="6"/>
  <c r="C7" i="6"/>
  <c r="D7" i="6"/>
  <c r="C8" i="6"/>
  <c r="D8" i="6"/>
  <c r="C9" i="6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C21" i="6"/>
  <c r="D21" i="6"/>
  <c r="D2" i="6"/>
  <c r="C2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" i="6"/>
  <c r="L6" i="3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M5" i="3"/>
  <c r="L5" i="3"/>
  <c r="N24" i="3" l="1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H21" i="6" l="1"/>
  <c r="G21" i="6"/>
  <c r="H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H12" i="6"/>
  <c r="G12" i="6"/>
  <c r="H11" i="6"/>
  <c r="G11" i="6"/>
  <c r="H10" i="6"/>
  <c r="G10" i="6"/>
  <c r="H9" i="6"/>
  <c r="G9" i="6"/>
  <c r="H8" i="6"/>
  <c r="H7" i="6"/>
  <c r="H6" i="6"/>
  <c r="G6" i="6"/>
  <c r="H5" i="6"/>
  <c r="H4" i="6"/>
  <c r="G4" i="6"/>
  <c r="H3" i="6"/>
  <c r="G3" i="6"/>
  <c r="G2" i="6"/>
  <c r="G7" i="6" l="1"/>
  <c r="G20" i="6"/>
  <c r="G13" i="6"/>
  <c r="G8" i="6"/>
  <c r="G5" i="6"/>
  <c r="H2" i="6"/>
  <c r="O24" i="3" l="1"/>
  <c r="I21" i="6" s="1"/>
  <c r="O23" i="3"/>
  <c r="I20" i="6" s="1"/>
  <c r="O22" i="3"/>
  <c r="I19" i="6" s="1"/>
  <c r="O21" i="3"/>
  <c r="I18" i="6" s="1"/>
  <c r="O20" i="3"/>
  <c r="I17" i="6" s="1"/>
  <c r="O19" i="3"/>
  <c r="I16" i="6" s="1"/>
  <c r="O18" i="3"/>
  <c r="I15" i="6" s="1"/>
  <c r="O17" i="3"/>
  <c r="I14" i="6" s="1"/>
  <c r="O16" i="3"/>
  <c r="I13" i="6" s="1"/>
  <c r="O15" i="3"/>
  <c r="I12" i="6" s="1"/>
  <c r="O14" i="3"/>
  <c r="I11" i="6" s="1"/>
  <c r="O13" i="3"/>
  <c r="I10" i="6" s="1"/>
  <c r="O12" i="3"/>
  <c r="I9" i="6" s="1"/>
  <c r="O11" i="3"/>
  <c r="I8" i="6" s="1"/>
  <c r="O10" i="3"/>
  <c r="I7" i="6" s="1"/>
  <c r="O9" i="3"/>
  <c r="I6" i="6" s="1"/>
  <c r="O8" i="3"/>
  <c r="I5" i="6" s="1"/>
  <c r="O7" i="3"/>
  <c r="I4" i="6" s="1"/>
  <c r="O6" i="3"/>
  <c r="I3" i="6" s="1"/>
  <c r="O5" i="3"/>
  <c r="I2" i="6" s="1"/>
  <c r="F24" i="3"/>
  <c r="R24" i="3" s="1"/>
  <c r="N21" i="6" s="1"/>
  <c r="A16" i="6" l="1"/>
  <c r="A19" i="6"/>
  <c r="A15" i="6"/>
  <c r="A11" i="6"/>
  <c r="A7" i="6"/>
  <c r="A3" i="6"/>
  <c r="A20" i="6"/>
  <c r="A12" i="6"/>
  <c r="A8" i="6"/>
  <c r="A14" i="6"/>
  <c r="A10" i="6"/>
  <c r="A6" i="6"/>
  <c r="A5" i="6"/>
  <c r="A2" i="6"/>
  <c r="A9" i="6"/>
  <c r="A13" i="6"/>
  <c r="A17" i="6"/>
  <c r="A21" i="6"/>
  <c r="S24" i="3"/>
  <c r="Q21" i="6" s="1"/>
  <c r="P24" i="3"/>
  <c r="J21" i="6" s="1"/>
  <c r="T24" i="3"/>
  <c r="P21" i="6" s="1"/>
  <c r="Q24" i="3"/>
  <c r="O21" i="6" s="1"/>
  <c r="A18" i="6"/>
  <c r="A4" i="6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Q23" i="3" l="1"/>
  <c r="O20" i="6" s="1"/>
  <c r="T23" i="3"/>
  <c r="P20" i="6" s="1"/>
  <c r="P23" i="3"/>
  <c r="J20" i="6" s="1"/>
  <c r="R23" i="3"/>
  <c r="N20" i="6" s="1"/>
  <c r="S23" i="3"/>
  <c r="Q20" i="6" s="1"/>
  <c r="T22" i="3"/>
  <c r="P19" i="6" s="1"/>
  <c r="P22" i="3"/>
  <c r="J19" i="6" s="1"/>
  <c r="S22" i="3"/>
  <c r="Q19" i="6" s="1"/>
  <c r="R22" i="3"/>
  <c r="N19" i="6" s="1"/>
  <c r="Q22" i="3"/>
  <c r="O19" i="6" s="1"/>
  <c r="S21" i="3"/>
  <c r="Q18" i="6" s="1"/>
  <c r="R21" i="3"/>
  <c r="N18" i="6" s="1"/>
  <c r="T21" i="3"/>
  <c r="P18" i="6" s="1"/>
  <c r="Q21" i="3"/>
  <c r="O18" i="6" s="1"/>
  <c r="P21" i="3"/>
  <c r="J18" i="6" s="1"/>
  <c r="R20" i="3"/>
  <c r="N17" i="6" s="1"/>
  <c r="S20" i="3"/>
  <c r="Q17" i="6" s="1"/>
  <c r="Q20" i="3"/>
  <c r="O17" i="6" s="1"/>
  <c r="T20" i="3"/>
  <c r="P17" i="6" s="1"/>
  <c r="P20" i="3"/>
  <c r="J17" i="6" s="1"/>
  <c r="Q19" i="3"/>
  <c r="O16" i="6" s="1"/>
  <c r="R19" i="3"/>
  <c r="N16" i="6" s="1"/>
  <c r="T19" i="3"/>
  <c r="P16" i="6" s="1"/>
  <c r="P19" i="3"/>
  <c r="J16" i="6" s="1"/>
  <c r="S19" i="3"/>
  <c r="Q16" i="6" s="1"/>
  <c r="T18" i="3"/>
  <c r="P15" i="6" s="1"/>
  <c r="P18" i="3"/>
  <c r="J15" i="6" s="1"/>
  <c r="S18" i="3"/>
  <c r="Q15" i="6" s="1"/>
  <c r="Q18" i="3"/>
  <c r="O15" i="6" s="1"/>
  <c r="R18" i="3"/>
  <c r="N15" i="6" s="1"/>
  <c r="S17" i="3"/>
  <c r="Q14" i="6" s="1"/>
  <c r="P17" i="3"/>
  <c r="J14" i="6" s="1"/>
  <c r="R17" i="3"/>
  <c r="N14" i="6" s="1"/>
  <c r="T17" i="3"/>
  <c r="P14" i="6" s="1"/>
  <c r="Q17" i="3"/>
  <c r="O14" i="6" s="1"/>
  <c r="R16" i="3"/>
  <c r="N13" i="6" s="1"/>
  <c r="Q16" i="3"/>
  <c r="O13" i="6" s="1"/>
  <c r="S16" i="3"/>
  <c r="Q13" i="6" s="1"/>
  <c r="T16" i="3"/>
  <c r="P13" i="6" s="1"/>
  <c r="P16" i="3"/>
  <c r="J13" i="6" s="1"/>
  <c r="Q15" i="3"/>
  <c r="O12" i="6" s="1"/>
  <c r="T15" i="3"/>
  <c r="P12" i="6" s="1"/>
  <c r="P15" i="3"/>
  <c r="J12" i="6" s="1"/>
  <c r="S15" i="3"/>
  <c r="Q12" i="6" s="1"/>
  <c r="R15" i="3"/>
  <c r="N12" i="6" s="1"/>
  <c r="T14" i="3"/>
  <c r="P11" i="6" s="1"/>
  <c r="P14" i="3"/>
  <c r="J11" i="6" s="1"/>
  <c r="Q14" i="3"/>
  <c r="O11" i="6" s="1"/>
  <c r="S14" i="3"/>
  <c r="Q11" i="6" s="1"/>
  <c r="R14" i="3"/>
  <c r="N11" i="6" s="1"/>
  <c r="S13" i="3"/>
  <c r="Q10" i="6" s="1"/>
  <c r="T13" i="3"/>
  <c r="P10" i="6" s="1"/>
  <c r="R13" i="3"/>
  <c r="N10" i="6" s="1"/>
  <c r="P13" i="3"/>
  <c r="J10" i="6" s="1"/>
  <c r="Q13" i="3"/>
  <c r="O10" i="6" s="1"/>
  <c r="R12" i="3"/>
  <c r="N9" i="6" s="1"/>
  <c r="Q12" i="3"/>
  <c r="O9" i="6" s="1"/>
  <c r="T12" i="3"/>
  <c r="P9" i="6" s="1"/>
  <c r="P12" i="3"/>
  <c r="J9" i="6" s="1"/>
  <c r="S12" i="3"/>
  <c r="Q9" i="6" s="1"/>
  <c r="Q11" i="3"/>
  <c r="O8" i="6" s="1"/>
  <c r="T11" i="3"/>
  <c r="P8" i="6" s="1"/>
  <c r="P11" i="3"/>
  <c r="J8" i="6" s="1"/>
  <c r="R11" i="3"/>
  <c r="N8" i="6" s="1"/>
  <c r="S11" i="3"/>
  <c r="Q8" i="6" s="1"/>
  <c r="T10" i="3"/>
  <c r="P7" i="6" s="1"/>
  <c r="P10" i="3"/>
  <c r="J7" i="6" s="1"/>
  <c r="S10" i="3"/>
  <c r="Q7" i="6" s="1"/>
  <c r="R10" i="3"/>
  <c r="N7" i="6" s="1"/>
  <c r="Q10" i="3"/>
  <c r="O7" i="6" s="1"/>
  <c r="S9" i="3"/>
  <c r="Q6" i="6" s="1"/>
  <c r="P9" i="3"/>
  <c r="J6" i="6" s="1"/>
  <c r="R9" i="3"/>
  <c r="N6" i="6" s="1"/>
  <c r="Q9" i="3"/>
  <c r="O6" i="6" s="1"/>
  <c r="T9" i="3"/>
  <c r="P6" i="6" s="1"/>
  <c r="R8" i="3"/>
  <c r="N5" i="6" s="1"/>
  <c r="Q8" i="3"/>
  <c r="O5" i="6" s="1"/>
  <c r="T8" i="3"/>
  <c r="P5" i="6" s="1"/>
  <c r="P8" i="3"/>
  <c r="J5" i="6" s="1"/>
  <c r="S8" i="3"/>
  <c r="Q5" i="6" s="1"/>
  <c r="Q7" i="3"/>
  <c r="O4" i="6" s="1"/>
  <c r="T7" i="3"/>
  <c r="P4" i="6" s="1"/>
  <c r="P7" i="3"/>
  <c r="J4" i="6" s="1"/>
  <c r="S7" i="3"/>
  <c r="Q4" i="6" s="1"/>
  <c r="R7" i="3"/>
  <c r="N4" i="6" s="1"/>
  <c r="F6" i="3"/>
  <c r="F5" i="3"/>
  <c r="T6" i="3" l="1"/>
  <c r="P3" i="6" s="1"/>
  <c r="P6" i="3"/>
  <c r="J3" i="6" s="1"/>
  <c r="Q6" i="3"/>
  <c r="O3" i="6" s="1"/>
  <c r="S6" i="3"/>
  <c r="Q3" i="6" s="1"/>
  <c r="R6" i="3"/>
  <c r="N3" i="6" s="1"/>
  <c r="R5" i="3"/>
  <c r="N2" i="6" s="1"/>
  <c r="T5" i="3"/>
  <c r="P2" i="6" s="1"/>
  <c r="S5" i="3"/>
  <c r="Q2" i="6" s="1"/>
  <c r="Q5" i="3"/>
  <c r="O2" i="6" s="1"/>
  <c r="P5" i="3"/>
  <c r="J2" i="6" s="1"/>
  <c r="B2" i="3"/>
  <c r="A2" i="3"/>
  <c r="C2" i="3" l="1"/>
</calcChain>
</file>

<file path=xl/sharedStrings.xml><?xml version="1.0" encoding="utf-8"?>
<sst xmlns="http://schemas.openxmlformats.org/spreadsheetml/2006/main" count="666" uniqueCount="397">
  <si>
    <t>Spend Category</t>
  </si>
  <si>
    <t>Optional Worktags</t>
  </si>
  <si>
    <t>Designee-DE</t>
  </si>
  <si>
    <t>Activity-AC</t>
  </si>
  <si>
    <t>Campus Police IDT</t>
  </si>
  <si>
    <t>Equipment IDT</t>
  </si>
  <si>
    <t>Facilities IDT</t>
  </si>
  <si>
    <t>ID Cards IDT</t>
  </si>
  <si>
    <t>Lens &amp; Lights IDT</t>
  </si>
  <si>
    <t>Postage IDT</t>
  </si>
  <si>
    <t>Printing IDT</t>
  </si>
  <si>
    <t>Services IDT</t>
  </si>
  <si>
    <t>Supplies IDT</t>
  </si>
  <si>
    <t>Telephone IDT</t>
  </si>
  <si>
    <t>1277-SC</t>
  </si>
  <si>
    <t>1274-SC</t>
  </si>
  <si>
    <t>1278-SC</t>
  </si>
  <si>
    <t>1280-SC</t>
  </si>
  <si>
    <t>1279-SC</t>
  </si>
  <si>
    <t>1276-SC</t>
  </si>
  <si>
    <t>1272-SC</t>
  </si>
  <si>
    <t>1275-SC</t>
  </si>
  <si>
    <t>1273-SC</t>
  </si>
  <si>
    <t>1271-SC</t>
  </si>
  <si>
    <t>70000:Interdepartmental Transfers - IDT</t>
  </si>
  <si>
    <t>Ref-ID</t>
  </si>
  <si>
    <t>Ledger</t>
  </si>
  <si>
    <t>59100:Transfers - CPE Revenue Share</t>
  </si>
  <si>
    <t>59150:Transfers - Sponsored MQP</t>
  </si>
  <si>
    <t>59310:Transfers - Professional Development</t>
  </si>
  <si>
    <t>59320:Transfers - Project Advising</t>
  </si>
  <si>
    <t>59400:Transfers - Professorships, Fellowships, Instructorships</t>
  </si>
  <si>
    <t>ADA Compliance</t>
  </si>
  <si>
    <t>Advertising &amp; Promotion</t>
  </si>
  <si>
    <t>Alcoholic Beverages</t>
  </si>
  <si>
    <t>Athletic Officials</t>
  </si>
  <si>
    <t>Audit &amp; Accounting Services</t>
  </si>
  <si>
    <t>Commuter Meal Plans</t>
  </si>
  <si>
    <t>Competition Entrance Fees</t>
  </si>
  <si>
    <t>Consultant Services</t>
  </si>
  <si>
    <t>Cost of Business &amp; Living Adjustment-COBLA</t>
  </si>
  <si>
    <t>Databases/Digital Libraries</t>
  </si>
  <si>
    <t>Ebook subscribed packages</t>
  </si>
  <si>
    <t>E-Hosting/processing fees</t>
  </si>
  <si>
    <t>Ejournal backfile</t>
  </si>
  <si>
    <t>Ejournal packages</t>
  </si>
  <si>
    <t>Entertainment Expense</t>
  </si>
  <si>
    <t>Event Sponsorship</t>
  </si>
  <si>
    <t>Food</t>
  </si>
  <si>
    <t>Gifts</t>
  </si>
  <si>
    <t>Hazardous Waste Expense</t>
  </si>
  <si>
    <t>Hiring Expense</t>
  </si>
  <si>
    <t>Honoraria</t>
  </si>
  <si>
    <t>Human Subject Incentive</t>
  </si>
  <si>
    <t>Individual Ejournals</t>
  </si>
  <si>
    <t>Instructors Travel</t>
  </si>
  <si>
    <t>Internet Services</t>
  </si>
  <si>
    <t>Legal Services</t>
  </si>
  <si>
    <t>Library Archives</t>
  </si>
  <si>
    <t>Library Bindings</t>
  </si>
  <si>
    <t>Library Periodicals</t>
  </si>
  <si>
    <t>Library Print Books</t>
  </si>
  <si>
    <t>Lobbying</t>
  </si>
  <si>
    <t>Lodging</t>
  </si>
  <si>
    <t>Maintenance - Abatement</t>
  </si>
  <si>
    <t>Maintenance - Building Repair</t>
  </si>
  <si>
    <t>Maintenance - Carpentry</t>
  </si>
  <si>
    <t>Maintenance - Electrical</t>
  </si>
  <si>
    <t>Maintenance - Elevator</t>
  </si>
  <si>
    <t>Maintenance - Equipment Repair</t>
  </si>
  <si>
    <t>Maintenance - Fire Related Service</t>
  </si>
  <si>
    <t>Maintenance - Glass</t>
  </si>
  <si>
    <t>Maintenance - HVAC</t>
  </si>
  <si>
    <t>Maintenance - Locksmith</t>
  </si>
  <si>
    <t>Maintenance - Painting</t>
  </si>
  <si>
    <t>Maintenance - Plumbing</t>
  </si>
  <si>
    <t>Maintenance - Roofing</t>
  </si>
  <si>
    <t>Maintenance - Tree Care</t>
  </si>
  <si>
    <t>Meeting and Conference Expense</t>
  </si>
  <si>
    <t>One time Ebooks</t>
  </si>
  <si>
    <t>Other General Expense</t>
  </si>
  <si>
    <t>Other Professional Services</t>
  </si>
  <si>
    <t>Outside Contract Labor</t>
  </si>
  <si>
    <t>Participant - Other</t>
  </si>
  <si>
    <t>Participant Stipend</t>
  </si>
  <si>
    <t>Participant Travel</t>
  </si>
  <si>
    <t>Postage &amp; Shipping</t>
  </si>
  <si>
    <t>Print journals</t>
  </si>
  <si>
    <t>Prizes, Awards, &amp; Plaques</t>
  </si>
  <si>
    <t>Professional Development</t>
  </si>
  <si>
    <t>Reimbursed - Faculty Salaries</t>
  </si>
  <si>
    <t>Reimbursed - Overtime</t>
  </si>
  <si>
    <t>Reimbursed - Staff Salaries</t>
  </si>
  <si>
    <t>Reimbursed - Union Wages</t>
  </si>
  <si>
    <t>Relocation Expense</t>
  </si>
  <si>
    <t>Rent - Equipment</t>
  </si>
  <si>
    <t>Rent - Space</t>
  </si>
  <si>
    <t>Resident Advisors</t>
  </si>
  <si>
    <t>Resident Meal Plans</t>
  </si>
  <si>
    <t>Snow Removal</t>
  </si>
  <si>
    <t>Subrecipients</t>
  </si>
  <si>
    <t>Subscriptions &amp; Memberships</t>
  </si>
  <si>
    <t>Supplies</t>
  </si>
  <si>
    <t>Supplies - Chemistry Stockroom</t>
  </si>
  <si>
    <t>Supplies - Janitorial</t>
  </si>
  <si>
    <t>Supplies - Laboratory</t>
  </si>
  <si>
    <t>Supplies - Medical</t>
  </si>
  <si>
    <t>Supplies - Office</t>
  </si>
  <si>
    <t>Supplies -  Undergraduate Projects</t>
  </si>
  <si>
    <t>Telephone</t>
  </si>
  <si>
    <t>Trash &amp; Recycling</t>
  </si>
  <si>
    <t>Travel Expense</t>
  </si>
  <si>
    <t>Uniform</t>
  </si>
  <si>
    <t>Utilities - Electric</t>
  </si>
  <si>
    <t>Utilities - Fire Related Service</t>
  </si>
  <si>
    <t>Utilities - Natural Gas &amp; Heating Fuel</t>
  </si>
  <si>
    <t>Utilities - Water/Sewer</t>
  </si>
  <si>
    <t>Vehicle Expense &amp; Gasoline</t>
  </si>
  <si>
    <t>1100-SC</t>
  </si>
  <si>
    <t>1101-SC</t>
  </si>
  <si>
    <t>1102-SC</t>
  </si>
  <si>
    <t>1104-SC</t>
  </si>
  <si>
    <t>1105-SC</t>
  </si>
  <si>
    <t>1109-SC</t>
  </si>
  <si>
    <t>1110-SC</t>
  </si>
  <si>
    <t>1111-SC</t>
  </si>
  <si>
    <t>1112-SC</t>
  </si>
  <si>
    <t>1114-SC</t>
  </si>
  <si>
    <t>1116-SC</t>
  </si>
  <si>
    <t>1117-SC</t>
  </si>
  <si>
    <t>1118-SC</t>
  </si>
  <si>
    <t>1119-SC</t>
  </si>
  <si>
    <t>1120-SC</t>
  </si>
  <si>
    <t>1125-SC</t>
  </si>
  <si>
    <t>1127-SC</t>
  </si>
  <si>
    <t>1130-SC</t>
  </si>
  <si>
    <t>1137-SC</t>
  </si>
  <si>
    <t>1138-SC</t>
  </si>
  <si>
    <t>1139-SC</t>
  </si>
  <si>
    <t>1181-SC</t>
  </si>
  <si>
    <t>1140-SC</t>
  </si>
  <si>
    <t>1177-SC</t>
  </si>
  <si>
    <t>1143-SC</t>
  </si>
  <si>
    <t>1149-SC</t>
  </si>
  <si>
    <t>1150-SC</t>
  </si>
  <si>
    <t>1151-SC</t>
  </si>
  <si>
    <t>1152-SC</t>
  </si>
  <si>
    <t>1153-SC</t>
  </si>
  <si>
    <t>1155-SC</t>
  </si>
  <si>
    <t>1156-SC</t>
  </si>
  <si>
    <t>1157-SC</t>
  </si>
  <si>
    <t>1159-SC</t>
  </si>
  <si>
    <t>1160-SC</t>
  </si>
  <si>
    <t>1161-SC</t>
  </si>
  <si>
    <t>1162-SC</t>
  </si>
  <si>
    <t>1163-SC</t>
  </si>
  <si>
    <t>1164-SC</t>
  </si>
  <si>
    <t>1165-SC</t>
  </si>
  <si>
    <t>1166-SC</t>
  </si>
  <si>
    <t>1167-SC</t>
  </si>
  <si>
    <t>1168-SC</t>
  </si>
  <si>
    <t>1169-SC</t>
  </si>
  <si>
    <t>1170-SC</t>
  </si>
  <si>
    <t>1171-SC</t>
  </si>
  <si>
    <t>1172-SC</t>
  </si>
  <si>
    <t>1173-SC</t>
  </si>
  <si>
    <t>1174-SC</t>
  </si>
  <si>
    <t>1175-SC</t>
  </si>
  <si>
    <t>1176-SC</t>
  </si>
  <si>
    <t>1178-SC</t>
  </si>
  <si>
    <t>1179-SC</t>
  </si>
  <si>
    <t>1180-SC</t>
  </si>
  <si>
    <t>1182-SC</t>
  </si>
  <si>
    <t>1183-SC</t>
  </si>
  <si>
    <t>1184-SC</t>
  </si>
  <si>
    <t>1185-SC</t>
  </si>
  <si>
    <t>1186-SC</t>
  </si>
  <si>
    <t>1304-SC</t>
  </si>
  <si>
    <t>1306-SC</t>
  </si>
  <si>
    <t>1308-SC</t>
  </si>
  <si>
    <t>1305-SC</t>
  </si>
  <si>
    <t>1307-SC</t>
  </si>
  <si>
    <t>1188-SC</t>
  </si>
  <si>
    <t>1190-SC</t>
  </si>
  <si>
    <t>1191-SC</t>
  </si>
  <si>
    <t>1192-SC</t>
  </si>
  <si>
    <t>1194-SC</t>
  </si>
  <si>
    <t>1198-SC</t>
  </si>
  <si>
    <t>1264-SC</t>
  </si>
  <si>
    <t>1243-SC</t>
  </si>
  <si>
    <t>1244-SC</t>
  </si>
  <si>
    <t>1245-SC</t>
  </si>
  <si>
    <t>1246-SC</t>
  </si>
  <si>
    <t>1247-SC</t>
  </si>
  <si>
    <t>1248-SC</t>
  </si>
  <si>
    <t>1261-SC</t>
  </si>
  <si>
    <t>1249-SC</t>
  </si>
  <si>
    <t>1250-SC</t>
  </si>
  <si>
    <t>1251-SC</t>
  </si>
  <si>
    <t>1252-SC</t>
  </si>
  <si>
    <t>1254-SC</t>
  </si>
  <si>
    <t>1256-SC</t>
  </si>
  <si>
    <t>1257-SC</t>
  </si>
  <si>
    <t>1258-SC</t>
  </si>
  <si>
    <t>1259-SC</t>
  </si>
  <si>
    <t>1260-SC</t>
  </si>
  <si>
    <t>Transfers - CPE Revenue Share</t>
  </si>
  <si>
    <t>Transfers - Sponsored MQP</t>
  </si>
  <si>
    <t>Transfers - Startup</t>
  </si>
  <si>
    <t>59200:Transfers - Startup</t>
  </si>
  <si>
    <t>Transfers - Professional Development</t>
  </si>
  <si>
    <t>Transfers - Project Advising</t>
  </si>
  <si>
    <t>Transfers - Professorships, Fellowships, Instructorships</t>
  </si>
  <si>
    <t>LEDGER REF ID (HIDDEN)</t>
  </si>
  <si>
    <t>74800:Other Expenses</t>
  </si>
  <si>
    <t>75000:Professional Services</t>
  </si>
  <si>
    <t>73400:Entertainment and Gifts</t>
  </si>
  <si>
    <t>72200:Commuter Meal Plans</t>
  </si>
  <si>
    <t>73100:Travel &amp; Conferences</t>
  </si>
  <si>
    <t>71300:Library Acquisitions</t>
  </si>
  <si>
    <t>74100:Repairs &amp; Maintenance</t>
  </si>
  <si>
    <t>74500:Communications</t>
  </si>
  <si>
    <t>71400:Participant Support</t>
  </si>
  <si>
    <t>71200:Postage &amp; Shipping</t>
  </si>
  <si>
    <t>61800:Reimbursed Salaries</t>
  </si>
  <si>
    <t>71500:Rent - Equipment</t>
  </si>
  <si>
    <t>76500:Rent - Space</t>
  </si>
  <si>
    <t>72300:Resident Meal Plans</t>
  </si>
  <si>
    <t>75100:Grant Subcontracts</t>
  </si>
  <si>
    <t>71100:Supplies</t>
  </si>
  <si>
    <t>76000:Utilities</t>
  </si>
  <si>
    <t>INTERDEPARTMENTAL TRANSFER / JOURNAL ENTRY FORM</t>
  </si>
  <si>
    <t>Follow Instruction for WORKTAG ID</t>
  </si>
  <si>
    <t>Operating (110-FD)</t>
  </si>
  <si>
    <t>Gift (220-FD or 500-FD)</t>
  </si>
  <si>
    <t>Grant (210-FD)</t>
  </si>
  <si>
    <t>Project (900-FD)</t>
  </si>
  <si>
    <t>Designated (120-FD)</t>
  </si>
  <si>
    <t>Student Organization (810-FD)</t>
  </si>
  <si>
    <r>
      <rPr>
        <b/>
        <sz val="10"/>
        <color rgb="FFFF0000"/>
        <rFont val="Calibri"/>
        <family val="2"/>
      </rPr>
      <t>*</t>
    </r>
    <r>
      <rPr>
        <sz val="10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Indicates Required Field</t>
    </r>
  </si>
  <si>
    <r>
      <t>DEBIT AMOUNT</t>
    </r>
    <r>
      <rPr>
        <b/>
        <sz val="10"/>
        <color rgb="FFFF0000"/>
        <rFont val="Calibri"/>
        <family val="2"/>
      </rPr>
      <t>*</t>
    </r>
  </si>
  <si>
    <r>
      <t>CREDIT AMOUNT</t>
    </r>
    <r>
      <rPr>
        <b/>
        <sz val="10"/>
        <color rgb="FFFF0000"/>
        <rFont val="Calibri"/>
        <family val="2"/>
      </rPr>
      <t>*</t>
    </r>
  </si>
  <si>
    <r>
      <t>Select FUNDING SOURCE from Dropdown List</t>
    </r>
    <r>
      <rPr>
        <b/>
        <sz val="10"/>
        <color rgb="FFFF0000"/>
        <rFont val="Calibri"/>
        <family val="2"/>
      </rPr>
      <t>*</t>
    </r>
  </si>
  <si>
    <r>
      <t>Enter WORKTAG ID</t>
    </r>
    <r>
      <rPr>
        <b/>
        <sz val="10"/>
        <color rgb="FFFF0000"/>
        <rFont val="Calibri"/>
        <family val="2"/>
      </rPr>
      <t>*</t>
    </r>
  </si>
  <si>
    <r>
      <t>Description for Line</t>
    </r>
    <r>
      <rPr>
        <b/>
        <sz val="10"/>
        <color rgb="FFFF0000"/>
        <rFont val="Calibri"/>
        <family val="2"/>
      </rPr>
      <t>*</t>
    </r>
  </si>
  <si>
    <t>Additional Comments</t>
  </si>
  <si>
    <t>TOTAL DEBITS</t>
  </si>
  <si>
    <t>TOTAL CREDITS</t>
  </si>
  <si>
    <t>Ledger Account</t>
  </si>
  <si>
    <t>Account Set</t>
  </si>
  <si>
    <t>Debit Amount</t>
  </si>
  <si>
    <t>Credit Amount</t>
  </si>
  <si>
    <t>Memo</t>
  </si>
  <si>
    <t>External Reference ID</t>
  </si>
  <si>
    <t>Revenue Category</t>
  </si>
  <si>
    <t>Fund</t>
  </si>
  <si>
    <t>Cost Center</t>
  </si>
  <si>
    <t>Program</t>
  </si>
  <si>
    <t>Activity</t>
  </si>
  <si>
    <t>Designee</t>
  </si>
  <si>
    <t>Gift</t>
  </si>
  <si>
    <t>Grant</t>
  </si>
  <si>
    <t>Project</t>
  </si>
  <si>
    <t>Student Organization</t>
  </si>
  <si>
    <t>Detail Code</t>
  </si>
  <si>
    <t>Location</t>
  </si>
  <si>
    <t>Investment Profile</t>
  </si>
  <si>
    <t>Investment Pool</t>
  </si>
  <si>
    <t>Exclude from Spend Report</t>
  </si>
  <si>
    <t>FUND REF ID (HIDDEN)</t>
  </si>
  <si>
    <t>110-FD</t>
  </si>
  <si>
    <t>210-FD</t>
  </si>
  <si>
    <t>900-FD</t>
  </si>
  <si>
    <t>120-FD</t>
  </si>
  <si>
    <t>810-FD</t>
  </si>
  <si>
    <t>GIFT-CHECK WD</t>
  </si>
  <si>
    <t>WPI_Child</t>
  </si>
  <si>
    <t>COST CENTER REF ID (HIDDEN)</t>
  </si>
  <si>
    <t>GRANT REF ID (HIDDEN)</t>
  </si>
  <si>
    <t>GIFT REF ID (HIDDEN)</t>
  </si>
  <si>
    <t>STUDENT ORG REF ID (HIDDEN)</t>
  </si>
  <si>
    <t>PROJECT REF ID (HIDDEN)</t>
  </si>
  <si>
    <t>Artwork</t>
  </si>
  <si>
    <t>Audio Visual Equipment</t>
  </si>
  <si>
    <t>Building Improvements</t>
  </si>
  <si>
    <t>Furniture &amp; Fixtures</t>
  </si>
  <si>
    <t>Hardware - Card Access</t>
  </si>
  <si>
    <t>Hardware - Computers &amp; Workstations</t>
  </si>
  <si>
    <t>Hardware - General Repairs &amp; Maintenance</t>
  </si>
  <si>
    <t>Hardware - IT Maintenance Contracts</t>
  </si>
  <si>
    <t>Hardware - Network &amp; Security</t>
  </si>
  <si>
    <t>Hardware - Servers &amp; Storage</t>
  </si>
  <si>
    <t>Land Improvements</t>
  </si>
  <si>
    <t>Publications</t>
  </si>
  <si>
    <t>Sales Tax</t>
  </si>
  <si>
    <t>Software</t>
  </si>
  <si>
    <t>Software - Annual License &amp; Maintenance Fees</t>
  </si>
  <si>
    <t>1103-SC</t>
  </si>
  <si>
    <t>1329-SC</t>
  </si>
  <si>
    <t>1107-SC</t>
  </si>
  <si>
    <t>1129-SC</t>
  </si>
  <si>
    <t>1131-SC</t>
  </si>
  <si>
    <t>1132-SC</t>
  </si>
  <si>
    <t>1133-SC</t>
  </si>
  <si>
    <t>1134-SC</t>
  </si>
  <si>
    <t>1135-SC</t>
  </si>
  <si>
    <t>1136-SC</t>
  </si>
  <si>
    <t>1146-SC</t>
  </si>
  <si>
    <t>1195-SC</t>
  </si>
  <si>
    <t>1199-SC</t>
  </si>
  <si>
    <t>1200-SC</t>
  </si>
  <si>
    <t>79500:Artwork Expense</t>
  </si>
  <si>
    <t>79600:IT Hardware &amp; Software</t>
  </si>
  <si>
    <t>79350:Building Improvements Expense</t>
  </si>
  <si>
    <t>79700:Equipment Expense</t>
  </si>
  <si>
    <t>79200:Land Improvements Expense</t>
  </si>
  <si>
    <t>74900:Miscellaneous Fees</t>
  </si>
  <si>
    <t>Contract Revenue</t>
  </si>
  <si>
    <t>1043-RC</t>
  </si>
  <si>
    <t>Grants and Contracts - Memberships</t>
  </si>
  <si>
    <t>1047-RC</t>
  </si>
  <si>
    <t>Housing - Graduate</t>
  </si>
  <si>
    <t>1071-RC</t>
  </si>
  <si>
    <t>Housing - Undergraduate</t>
  </si>
  <si>
    <t>1070-RC</t>
  </si>
  <si>
    <t>Other Income - Copier Fees</t>
  </si>
  <si>
    <t>1051-RC</t>
  </si>
  <si>
    <t>Other Income - Entrance Fees</t>
  </si>
  <si>
    <t>1052-RC</t>
  </si>
  <si>
    <t>Other Income - Fundraisers</t>
  </si>
  <si>
    <t>1048-RC</t>
  </si>
  <si>
    <t>Other Income - General</t>
  </si>
  <si>
    <t>1057-RC</t>
  </si>
  <si>
    <t>Other Income - Project Sponsors</t>
  </si>
  <si>
    <t>1049-RC</t>
  </si>
  <si>
    <t>Other Income - Registration Fees</t>
  </si>
  <si>
    <t>1055-RC</t>
  </si>
  <si>
    <t>Other Income - Reimbursed Legal Services</t>
  </si>
  <si>
    <t>1058-RC</t>
  </si>
  <si>
    <t>Other Income - Rent</t>
  </si>
  <si>
    <t>1050-RC</t>
  </si>
  <si>
    <t>Other Income - Sales and Services</t>
  </si>
  <si>
    <t>1045-RC</t>
  </si>
  <si>
    <t>Other Income - Summer Camp</t>
  </si>
  <si>
    <t>1053-RC</t>
  </si>
  <si>
    <t>Reimbursed Salaries</t>
  </si>
  <si>
    <t>1074-RC</t>
  </si>
  <si>
    <t>Rent - Building</t>
  </si>
  <si>
    <t>1041-RC</t>
  </si>
  <si>
    <t>Rent - Rooms</t>
  </si>
  <si>
    <t>1040-RC</t>
  </si>
  <si>
    <t>52200:Contract Revenue</t>
  </si>
  <si>
    <t>59500:Other Income</t>
  </si>
  <si>
    <t>54000:Grants and Contracts</t>
  </si>
  <si>
    <t>52000:Rent - Rooms</t>
  </si>
  <si>
    <t>52050:Rent - Building</t>
  </si>
  <si>
    <t>52900:Other Income - Rent</t>
  </si>
  <si>
    <t>53100:Other Income - Educational</t>
  </si>
  <si>
    <t>Reimbursed - Student Wages</t>
  </si>
  <si>
    <t>SPEND CATEGORY REF ID</t>
  </si>
  <si>
    <t>REVENUE CATEGORY REF ID</t>
  </si>
  <si>
    <t>Transfers</t>
  </si>
  <si>
    <t>59000:Transfers</t>
  </si>
  <si>
    <t>74600:Event Sponsorship</t>
  </si>
  <si>
    <t>73200:Food</t>
  </si>
  <si>
    <t>71405:Human Subject Incentive</t>
  </si>
  <si>
    <t>73300:Meeting and Conference Expense</t>
  </si>
  <si>
    <t>74850:Professional Development</t>
  </si>
  <si>
    <t>72000:Subscriptions &amp; Memberships</t>
  </si>
  <si>
    <t>Equipment - Athletic</t>
  </si>
  <si>
    <t>Equipment - General</t>
  </si>
  <si>
    <t>Equipment - Laboratory</t>
  </si>
  <si>
    <t>1122-SC</t>
  </si>
  <si>
    <t>1123-SC</t>
  </si>
  <si>
    <t>1124-SC</t>
  </si>
  <si>
    <t>Printing</t>
  </si>
  <si>
    <t>1338-SC</t>
  </si>
  <si>
    <t>Recruiting</t>
  </si>
  <si>
    <t>1331-SC</t>
  </si>
  <si>
    <t>Guest Travel</t>
  </si>
  <si>
    <t>1339-SC</t>
  </si>
  <si>
    <r>
      <t>Select SPEND or REVENUE CATEGORY                                        from Dropdown List</t>
    </r>
    <r>
      <rPr>
        <b/>
        <sz val="10"/>
        <color rgb="FFFF0000"/>
        <rFont val="Calibri"/>
        <family val="2"/>
      </rPr>
      <t>*</t>
    </r>
  </si>
  <si>
    <t>SEND COMPLETED FORM TO ACCOUNTING@WPI.EDU WITH SUPPORT</t>
  </si>
  <si>
    <t>Each row needs a debit or a credit, not both                                                                               If your entry is larger than this template, please contact the Controller's Office</t>
  </si>
  <si>
    <t>Events and Program</t>
  </si>
  <si>
    <t>1350-SC</t>
  </si>
  <si>
    <t>Writing</t>
  </si>
  <si>
    <t>1351-SC</t>
  </si>
  <si>
    <t>Design Services</t>
  </si>
  <si>
    <t>1352-SC</t>
  </si>
  <si>
    <t>Photography</t>
  </si>
  <si>
    <t>1353-SC</t>
  </si>
  <si>
    <t>Maintenance - Contracts</t>
  </si>
  <si>
    <t>1354-SC</t>
  </si>
  <si>
    <t>Type</t>
  </si>
  <si>
    <t>Spend</t>
  </si>
  <si>
    <t>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</si>
</sst>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0"/>
      <color indexed="8"/>
      <name val="Calibri"/>
      <family val="2"/>
    </font>
    <font>
      <sz val="10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color indexed="8"/>
      <name val="Calibri"/>
      <family val="2"/>
    </font>
    <font>
      <sz val="10"/>
      <color rgb="FF0000FF"/>
      <name val="Calibri"/>
      <family val="2"/>
    </font>
    <font>
      <b/>
      <sz val="24"/>
      <color indexed="8"/>
      <name val="Calibri"/>
      <family val="2"/>
    </font>
    <font>
      <sz val="10"/>
      <color indexed="8"/>
      <name val="Calibri"/>
      <family val="2"/>
    </font>
    <font>
      <b/>
      <sz val="10"/>
      <color rgb="FFFF0000"/>
      <name val="Calibri"/>
      <family val="2"/>
    </font>
    <font>
      <i/>
      <sz val="10"/>
      <color indexed="8"/>
      <name val="Calibri"/>
      <family val="2"/>
    </font>
    <font>
      <b/>
      <sz val="8"/>
      <color indexed="9"/>
      <name val="Arial"/>
      <family val="2"/>
    </font>
    <font>
      <b/>
      <u/>
      <sz val="10"/>
      <color indexed="8"/>
      <name val="Calibri"/>
      <family val="2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NumberFormat="1"/>
    <xf numFmtId="0" fontId="0" fillId="0" borderId="10" xfId="0" applyBorder="1"/>
    <xf numFmtId="0" fontId="0" fillId="0" borderId="0" xfId="0" applyAlignment="1">
      <alignment horizontal="right"/>
    </xf>
    <xf numFmtId="0" fontId="0" fillId="33" borderId="0" xfId="0" applyFill="1"/>
    <xf numFmtId="0" fontId="18" fillId="33" borderId="10" xfId="0" applyFont="1" applyFill="1" applyBorder="1" applyAlignment="1">
      <alignment horizontal="center"/>
    </xf>
    <xf numFmtId="0" fontId="0" fillId="33" borderId="0" xfId="0" applyFill="1" applyAlignment="1">
      <alignment horizontal="center" vertical="center"/>
    </xf>
    <xf numFmtId="43" fontId="0" fillId="0" borderId="0" xfId="1" applyFont="1" applyProtection="1">
      <protection locked="0"/>
    </xf>
    <xf numFmtId="0" fontId="0" fillId="0" borderId="0" xfId="0" applyProtection="1">
      <protection locked="0"/>
    </xf>
    <xf numFmtId="43" fontId="0" fillId="0" borderId="10" xfId="1" applyFont="1" applyBorder="1" applyProtection="1">
      <protection locked="0"/>
    </xf>
    <xf numFmtId="0" fontId="0" fillId="0" borderId="10" xfId="0" applyBorder="1" applyProtection="1">
      <protection locked="0"/>
    </xf>
    <xf numFmtId="0" fontId="21" fillId="33" borderId="0" xfId="0" applyFont="1" applyFill="1" applyAlignment="1">
      <alignment vertical="center"/>
    </xf>
    <xf numFmtId="43" fontId="18" fillId="33" borderId="0" xfId="1" applyFont="1" applyFill="1" applyAlignment="1">
      <alignment horizontal="left" vertical="center"/>
    </xf>
    <xf numFmtId="0" fontId="21" fillId="0" borderId="0" xfId="0" applyFont="1" applyAlignment="1">
      <alignment vertical="center"/>
    </xf>
    <xf numFmtId="43" fontId="18" fillId="33" borderId="0" xfId="1" applyFont="1" applyFill="1" applyAlignment="1">
      <alignment horizontal="center" vertical="center"/>
    </xf>
    <xf numFmtId="43" fontId="18" fillId="33" borderId="0" xfId="1" applyFont="1" applyFill="1" applyAlignment="1">
      <alignment horizontal="center" vertical="center" wrapText="1"/>
    </xf>
    <xf numFmtId="0" fontId="0" fillId="34" borderId="0" xfId="0" applyFont="1" applyFill="1" applyBorder="1" applyAlignment="1">
      <alignment horizontal="right"/>
    </xf>
    <xf numFmtId="0" fontId="0" fillId="34" borderId="10" xfId="0" applyFont="1" applyFill="1" applyBorder="1" applyAlignment="1">
      <alignment horizontal="right"/>
    </xf>
    <xf numFmtId="0" fontId="0" fillId="34" borderId="0" xfId="0" applyFill="1" applyProtection="1"/>
    <xf numFmtId="0" fontId="0" fillId="34" borderId="10" xfId="0" applyFill="1" applyBorder="1" applyProtection="1"/>
    <xf numFmtId="0" fontId="24" fillId="35" borderId="11" xfId="0" applyNumberFormat="1" applyFont="1" applyFill="1" applyBorder="1" applyAlignment="1" applyProtection="1"/>
    <xf numFmtId="43" fontId="0" fillId="0" borderId="0" xfId="0" applyNumberFormat="1"/>
    <xf numFmtId="0" fontId="19" fillId="0" borderId="0" xfId="0" applyFont="1" applyProtection="1"/>
    <xf numFmtId="0" fontId="19" fillId="0" borderId="10" xfId="0" applyFont="1" applyBorder="1" applyProtection="1"/>
    <xf numFmtId="0" fontId="0" fillId="33" borderId="0" xfId="0" applyFill="1" applyBorder="1" applyProtection="1"/>
    <xf numFmtId="0" fontId="19" fillId="33" borderId="0" xfId="0" applyFont="1" applyFill="1" applyBorder="1" applyProtection="1"/>
    <xf numFmtId="0" fontId="0" fillId="33" borderId="0" xfId="0" applyFont="1" applyFill="1" applyBorder="1" applyAlignment="1" applyProtection="1">
      <alignment horizontal="right"/>
    </xf>
    <xf numFmtId="0" fontId="18" fillId="33" borderId="10" xfId="0" applyFont="1" applyFill="1" applyBorder="1" applyAlignment="1">
      <alignment horizontal="center" wrapText="1"/>
    </xf>
    <xf numFmtId="43" fontId="20" fillId="33" borderId="0" xfId="1" applyFont="1" applyFill="1" applyAlignment="1"/>
    <xf numFmtId="43" fontId="19" fillId="33" borderId="0" xfId="1" applyFont="1" applyFill="1"/>
    <xf numFmtId="0" fontId="19" fillId="33" borderId="0" xfId="0" applyFont="1" applyFill="1" applyAlignment="1">
      <alignment horizontal="center" vertical="center"/>
    </xf>
    <xf numFmtId="0" fontId="25" fillId="33" borderId="0" xfId="0" applyFont="1" applyFill="1" applyBorder="1" applyAlignment="1">
      <alignment horizontal="center" wrapText="1"/>
    </xf>
    <xf numFmtId="0" fontId="26" fillId="0" borderId="0" xfId="0" applyFont="1" applyAlignment="1">
      <alignment vertical="top"/>
    </xf>
    <xf numFmtId="0" fontId="26" fillId="0" borderId="0" xfId="0" applyFont="1" applyAlignment="1">
      <alignment vertical="top" wrapText="1"/>
    </xf>
    <xf numFmtId="0" fontId="18" fillId="0" borderId="0" xfId="0" applyFont="1"/>
    <xf numFmtId="0" fontId="0" fillId="0" borderId="0" xfId="0" applyNumberFormat="1" applyAlignment="1">
      <alignment horizontal="center"/>
    </xf>
    <xf numFmtId="0" fontId="0" fillId="0" borderId="0" xfId="0" applyBorder="1"/>
    <xf numFmtId="0" fontId="0" fillId="33" borderId="12" xfId="1" applyNumberFormat="1" applyFont="1" applyFill="1" applyBorder="1" applyAlignment="1" applyProtection="1">
      <alignment horizontal="left" vertical="center" wrapText="1"/>
    </xf>
    <xf numFmtId="0" fontId="18" fillId="33" borderId="0" xfId="1" applyNumberFormat="1" applyFont="1" applyFill="1" applyBorder="1" applyAlignment="1">
      <alignment horizontal="center" wrapText="1"/>
    </xf>
    <xf numFmtId="0" fontId="18" fillId="33" borderId="10" xfId="1" applyNumberFormat="1" applyFont="1" applyFill="1" applyBorder="1" applyAlignment="1">
      <alignment horizontal="center" wrapText="1"/>
    </xf>
    <xf numFmtId="0" fontId="18" fillId="33" borderId="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center" wrapText="1"/>
    </xf>
    <xf numFmtId="0" fontId="25" fillId="33" borderId="0" xfId="0" applyFont="1" applyFill="1" applyBorder="1" applyAlignment="1">
      <alignment horizontal="center"/>
    </xf>
    <xf numFmtId="0" fontId="18" fillId="33" borderId="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0" xfId="0" applyFont="1" applyFill="1" applyBorder="1" applyAlignment="1">
      <alignment horizontal="left" wrapText="1"/>
    </xf>
    <xf numFmtId="0" fontId="18" fillId="33" borderId="1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b/>
        <i val="0"/>
        <color rgb="FF0000FF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8"/>
  <sheetViews>
    <sheetView tabSelected="1" zoomScaleNormal="100" workbookViewId="0">
      <selection activeCell="A5" sqref="A5"/>
    </sheetView>
  </sheetViews>
  <sheetFormatPr defaultColWidth="0" defaultRowHeight="12.75" zeroHeight="1" x14ac:dyDescent="0.2"/>
  <cols>
    <col min="1" max="2" width="14.5703125" style="2" customWidth="1"/>
    <col min="3" max="3" width="33.5703125" customWidth="1"/>
    <col min="4" max="4" width="25.140625" bestFit="1" customWidth="1"/>
    <col min="5" max="5" width="2.85546875" customWidth="1"/>
    <col min="6" max="6" width="18.85546875" style="7" bestFit="1" customWidth="1"/>
    <col min="7" max="7" width="22" customWidth="1"/>
    <col min="8" max="9" width="18.28515625" customWidth="1"/>
    <col min="10" max="11" width="40.42578125" customWidth="1"/>
    <col min="12" max="14" width="10.7109375" hidden="1"/>
    <col min="15" max="15" width="14.5703125" hidden="1"/>
    <col min="16" max="22" width="14.28515625" hidden="1"/>
    <col min="23" max="16384" width="9.140625" hidden="1"/>
  </cols>
  <sheetData>
    <row r="1" spans="1:20" ht="31.5" x14ac:dyDescent="0.5">
      <c r="A1" s="19" t="s">
        <v>246</v>
      </c>
      <c r="B1" s="19" t="s">
        <v>247</v>
      </c>
      <c r="C1" s="39" t="s">
        <v>239</v>
      </c>
      <c r="D1" s="32" t="s">
        <v>231</v>
      </c>
      <c r="E1" s="32"/>
      <c r="F1" s="32"/>
      <c r="G1" s="32"/>
      <c r="H1" s="32"/>
      <c r="I1" s="32"/>
      <c r="J1" s="32"/>
      <c r="K1" s="8"/>
      <c r="M1" s="32"/>
      <c r="N1" s="32"/>
      <c r="O1" s="32"/>
      <c r="P1" s="32"/>
      <c r="Q1" s="32"/>
      <c r="R1" s="32"/>
      <c r="S1" s="32"/>
      <c r="T1" s="32"/>
    </row>
    <row r="2" spans="1:20" s="17" customFormat="1" ht="12.75" customHeight="1" x14ac:dyDescent="0.2">
      <c r="A2" s="33">
        <f>SUM(A5:A24)</f>
        <v>0</v>
      </c>
      <c r="B2" s="33">
        <f>SUM(B5:B24)</f>
        <v>0</v>
      </c>
      <c r="C2" s="34" t="str">
        <f>IF(A2=B2,"","DEBITS MUST EQUAL CREDITS")</f>
        <v/>
      </c>
      <c r="D2" s="10"/>
      <c r="E2" s="16"/>
      <c r="F2" s="16"/>
      <c r="G2" s="53"/>
      <c r="H2" s="16"/>
      <c r="I2" s="16"/>
      <c r="J2" s="16"/>
      <c r="K2" s="15"/>
      <c r="L2" s="16"/>
      <c r="M2" s="16"/>
      <c r="N2" s="16"/>
      <c r="O2" s="16"/>
      <c r="P2" s="18"/>
      <c r="Q2" s="18"/>
      <c r="R2" s="18"/>
      <c r="S2" s="18"/>
      <c r="T2" s="18"/>
    </row>
    <row r="3" spans="1:20" s="1" customFormat="1" x14ac:dyDescent="0.2">
      <c r="A3" s="42" t="s">
        <v>240</v>
      </c>
      <c r="B3" s="42" t="s">
        <v>241</v>
      </c>
      <c r="C3" s="35"/>
      <c r="D3" s="46" t="s">
        <v>242</v>
      </c>
      <c r="E3" s="46" t="s">
        <v>232</v>
      </c>
      <c r="F3" s="46"/>
      <c r="G3" s="49" t="s">
        <v>243</v>
      </c>
      <c r="H3" s="48" t="s">
        <v>1</v>
      </c>
      <c r="I3" s="48"/>
      <c r="J3" s="51" t="s">
        <v>244</v>
      </c>
      <c r="K3" s="51" t="s">
        <v>245</v>
      </c>
      <c r="L3" s="44" t="s">
        <v>359</v>
      </c>
      <c r="M3" s="44" t="s">
        <v>360</v>
      </c>
      <c r="N3" s="44" t="s">
        <v>213</v>
      </c>
      <c r="O3" s="44" t="s">
        <v>269</v>
      </c>
      <c r="P3" s="44" t="s">
        <v>277</v>
      </c>
      <c r="Q3" s="44" t="s">
        <v>278</v>
      </c>
      <c r="R3" s="44" t="s">
        <v>279</v>
      </c>
      <c r="S3" s="44" t="s">
        <v>280</v>
      </c>
      <c r="T3" s="44" t="s">
        <v>281</v>
      </c>
    </row>
    <row r="4" spans="1:20" ht="25.5" x14ac:dyDescent="0.2">
      <c r="A4" s="43"/>
      <c r="B4" s="43"/>
      <c r="C4" s="31" t="s">
        <v>381</v>
      </c>
      <c r="D4" s="47"/>
      <c r="E4" s="47"/>
      <c r="F4" s="47"/>
      <c r="G4" s="50"/>
      <c r="H4" s="9" t="s">
        <v>2</v>
      </c>
      <c r="I4" s="9" t="s">
        <v>3</v>
      </c>
      <c r="J4" s="52"/>
      <c r="K4" s="52"/>
      <c r="L4" s="45"/>
      <c r="M4" s="45"/>
      <c r="N4" s="45"/>
      <c r="O4" s="45"/>
      <c r="P4" s="45"/>
      <c r="Q4" s="45"/>
      <c r="R4" s="45"/>
      <c r="S4" s="45"/>
      <c r="T4" s="45"/>
    </row>
    <row r="5" spans="1:20" x14ac:dyDescent="0.2">
      <c r="A5" s="11"/>
      <c r="B5" s="11"/>
      <c r="C5" s="12"/>
      <c r="D5" s="12"/>
      <c r="E5" s="22"/>
      <c r="F5" s="20" t="str">
        <f t="shared" ref="F5:F24" si="0">IF(D5="","",IF(D5="Operating (110-FD)","Enter Cost Center-CC→",IF(D5="Grant (210-FD)","Enter Grant-GR→",IF(D5="Project (900-FD)","Enter Project-PJ→",IF(D5="Designated (120-FD)","Enter Cost Center-CC→",IF(D5="Student Organization (810-FD)","Enter Club-AG→",IF(D5="Gift (220-FD or 500-FD)","Enter Gift-GF→","ERROR")))))))</f>
        <v/>
      </c>
      <c r="G5" s="12"/>
      <c r="H5" s="12"/>
      <c r="I5" s="12"/>
      <c r="J5" s="12"/>
      <c r="K5" s="12"/>
      <c r="L5" s="26" t="str">
        <f>IFERROR(IF(VLOOKUP($C5,REFIDLOOKUP,5,FALSE)="Spend",VLOOKUP($C5,REFIDLOOKUP,2,FALSE),""),"")</f>
        <v/>
      </c>
      <c r="M5" s="26" t="str">
        <f>IFERROR(IF(VLOOKUP($C5,REFIDLOOKUP,5,FALSE)="Revenue",VLOOKUP($C5,REFIDLOOKUP,2,FALSE),""),"")</f>
        <v/>
      </c>
      <c r="N5" s="26" t="str">
        <f>IFERROR(VLOOKUP(C5,'REF IDS'!A:E,3,FALSE),"")</f>
        <v/>
      </c>
      <c r="O5" s="26" t="str">
        <f t="shared" ref="O5:O24" si="1">IFERROR(VLOOKUP(D5,FUNDLOOKUP,2,FALSE),"")</f>
        <v/>
      </c>
      <c r="P5" s="26" t="str">
        <f t="shared" ref="P5:P24" si="2">IF(F5="Enter Cost Center-CC→",G5,"")</f>
        <v/>
      </c>
      <c r="Q5" s="26" t="str">
        <f t="shared" ref="Q5:Q24" si="3">IF(F5="Enter Grant-GR→",G5,"")</f>
        <v/>
      </c>
      <c r="R5" s="26" t="str">
        <f t="shared" ref="R5:R24" si="4">IF(F5="Enter Gift-GF→",G5,"")</f>
        <v/>
      </c>
      <c r="S5" s="26" t="str">
        <f t="shared" ref="S5:S24" si="5">IF(F5="Enter Club-AG→",G5,"")</f>
        <v/>
      </c>
      <c r="T5" s="26" t="str">
        <f t="shared" ref="T5:T24" si="6">IF(F5="Enter Project-PJ→",G5,"")</f>
        <v/>
      </c>
    </row>
    <row r="6" spans="1:20" x14ac:dyDescent="0.2">
      <c r="A6" s="11"/>
      <c r="B6" s="11"/>
      <c r="C6" s="12"/>
      <c r="D6" s="12"/>
      <c r="E6" s="22"/>
      <c r="F6" s="20" t="str">
        <f t="shared" si="0"/>
        <v/>
      </c>
      <c r="G6" s="12"/>
      <c r="H6" s="12"/>
      <c r="I6" s="12"/>
      <c r="J6" s="12"/>
      <c r="K6" s="12"/>
      <c r="L6" s="26" t="str">
        <f>IFERROR(IF(VLOOKUP($C6,REFIDLOOKUP,5,FALSE)="Spend",VLOOKUP($C6,REFIDLOOKUP,2,FALSE),""),"")</f>
        <v/>
      </c>
      <c r="M6" s="26" t="str">
        <f>IFERROR(IF(VLOOKUP($C6,REFIDLOOKUP,5,FALSE)="Revenue",VLOOKUP($C6,REFIDLOOKUP,2,FALSE),""),"")</f>
        <v/>
      </c>
      <c r="N6" s="26" t="str">
        <f>IFERROR(VLOOKUP(C6,'REF IDS'!A:E,3,FALSE),"")</f>
        <v/>
      </c>
      <c r="O6" s="26" t="str">
        <f t="shared" si="1"/>
        <v/>
      </c>
      <c r="P6" s="26" t="str">
        <f t="shared" si="2"/>
        <v/>
      </c>
      <c r="Q6" s="26" t="str">
        <f t="shared" si="3"/>
        <v/>
      </c>
      <c r="R6" s="26" t="str">
        <f t="shared" si="4"/>
        <v/>
      </c>
      <c r="S6" s="26" t="str">
        <f t="shared" si="5"/>
        <v/>
      </c>
      <c r="T6" s="26" t="str">
        <f t="shared" si="6"/>
        <v/>
      </c>
    </row>
    <row r="7" spans="1:20" x14ac:dyDescent="0.2">
      <c r="A7" s="11"/>
      <c r="B7" s="11"/>
      <c r="C7" s="12"/>
      <c r="D7" s="12"/>
      <c r="E7" s="22"/>
      <c r="F7" s="20" t="str">
        <f t="shared" si="0"/>
        <v/>
      </c>
      <c r="G7" s="12"/>
      <c r="H7" s="12"/>
      <c r="I7" s="12"/>
      <c r="J7" s="12"/>
      <c r="K7" s="12"/>
      <c r="L7" s="26" t="str">
        <f>IFERROR(IF(VLOOKUP($C7,REFIDLOOKUP,5,FALSE)="Spend",VLOOKUP($C7,REFIDLOOKUP,2,FALSE),""),"")</f>
        <v/>
      </c>
      <c r="M7" s="26" t="str">
        <f>IFERROR(IF(VLOOKUP($C7,REFIDLOOKUP,5,FALSE)="Revenue",VLOOKUP($C7,REFIDLOOKUP,2,FALSE),""),"")</f>
        <v/>
      </c>
      <c r="N7" s="26" t="str">
        <f>IFERROR(VLOOKUP(C7,'REF IDS'!A:E,3,FALSE),"")</f>
        <v/>
      </c>
      <c r="O7" s="26" t="str">
        <f t="shared" si="1"/>
        <v/>
      </c>
      <c r="P7" s="26" t="str">
        <f t="shared" si="2"/>
        <v/>
      </c>
      <c r="Q7" s="26" t="str">
        <f t="shared" si="3"/>
        <v/>
      </c>
      <c r="R7" s="26" t="str">
        <f t="shared" si="4"/>
        <v/>
      </c>
      <c r="S7" s="26" t="str">
        <f t="shared" si="5"/>
        <v/>
      </c>
      <c r="T7" s="26" t="str">
        <f t="shared" si="6"/>
        <v/>
      </c>
    </row>
    <row r="8" spans="1:20" x14ac:dyDescent="0.2">
      <c r="A8" s="11"/>
      <c r="B8" s="11"/>
      <c r="C8" s="12"/>
      <c r="D8" s="12"/>
      <c r="E8" s="22"/>
      <c r="F8" s="20" t="str">
        <f t="shared" si="0"/>
        <v/>
      </c>
      <c r="G8" s="12"/>
      <c r="H8" s="12"/>
      <c r="I8" s="12"/>
      <c r="J8" s="12"/>
      <c r="K8" s="12"/>
      <c r="L8" s="26" t="str">
        <f>IFERROR(IF(VLOOKUP($C8,REFIDLOOKUP,5,FALSE)="Spend",VLOOKUP($C8,REFIDLOOKUP,2,FALSE),""),"")</f>
        <v/>
      </c>
      <c r="M8" s="26" t="str">
        <f>IFERROR(IF(VLOOKUP($C8,REFIDLOOKUP,5,FALSE)="Revenue",VLOOKUP($C8,REFIDLOOKUP,2,FALSE),""),"")</f>
        <v/>
      </c>
      <c r="N8" s="26" t="str">
        <f>IFERROR(VLOOKUP(C8,'REF IDS'!A:E,3,FALSE),"")</f>
        <v/>
      </c>
      <c r="O8" s="26" t="str">
        <f t="shared" si="1"/>
        <v/>
      </c>
      <c r="P8" s="26" t="str">
        <f t="shared" si="2"/>
        <v/>
      </c>
      <c r="Q8" s="26" t="str">
        <f t="shared" si="3"/>
        <v/>
      </c>
      <c r="R8" s="26" t="str">
        <f t="shared" si="4"/>
        <v/>
      </c>
      <c r="S8" s="26" t="str">
        <f t="shared" si="5"/>
        <v/>
      </c>
      <c r="T8" s="26" t="str">
        <f t="shared" si="6"/>
        <v/>
      </c>
    </row>
    <row r="9" spans="1:20" x14ac:dyDescent="0.2">
      <c r="A9" s="11"/>
      <c r="B9" s="11"/>
      <c r="C9" s="12"/>
      <c r="D9" s="12"/>
      <c r="E9" s="22"/>
      <c r="F9" s="20" t="str">
        <f t="shared" si="0"/>
        <v/>
      </c>
      <c r="G9" s="12"/>
      <c r="H9" s="12"/>
      <c r="I9" s="12"/>
      <c r="J9" s="12"/>
      <c r="K9" s="12"/>
      <c r="L9" s="26" t="str">
        <f>IFERROR(IF(VLOOKUP($C9,REFIDLOOKUP,5,FALSE)="Spend",VLOOKUP($C9,REFIDLOOKUP,2,FALSE),""),"")</f>
        <v/>
      </c>
      <c r="M9" s="26" t="str">
        <f>IFERROR(IF(VLOOKUP($C9,REFIDLOOKUP,5,FALSE)="Revenue",VLOOKUP($C9,REFIDLOOKUP,2,FALSE),""),"")</f>
        <v/>
      </c>
      <c r="N9" s="26" t="str">
        <f>IFERROR(VLOOKUP(C9,'REF IDS'!A:E,3,FALSE),"")</f>
        <v/>
      </c>
      <c r="O9" s="26" t="str">
        <f t="shared" si="1"/>
        <v/>
      </c>
      <c r="P9" s="26" t="str">
        <f t="shared" si="2"/>
        <v/>
      </c>
      <c r="Q9" s="26" t="str">
        <f t="shared" si="3"/>
        <v/>
      </c>
      <c r="R9" s="26" t="str">
        <f t="shared" si="4"/>
        <v/>
      </c>
      <c r="S9" s="26" t="str">
        <f t="shared" si="5"/>
        <v/>
      </c>
      <c r="T9" s="26" t="str">
        <f t="shared" si="6"/>
        <v/>
      </c>
    </row>
    <row r="10" spans="1:20" x14ac:dyDescent="0.2">
      <c r="A10" s="11"/>
      <c r="B10" s="11"/>
      <c r="C10" s="12"/>
      <c r="D10" s="12"/>
      <c r="E10" s="22"/>
      <c r="F10" s="20" t="str">
        <f t="shared" si="0"/>
        <v/>
      </c>
      <c r="G10" s="12"/>
      <c r="H10" s="12"/>
      <c r="I10" s="12"/>
      <c r="J10" s="12"/>
      <c r="K10" s="12"/>
      <c r="L10" s="26" t="str">
        <f>IFERROR(IF(VLOOKUP($C10,REFIDLOOKUP,5,FALSE)="Spend",VLOOKUP($C10,REFIDLOOKUP,2,FALSE),""),"")</f>
        <v/>
      </c>
      <c r="M10" s="26" t="str">
        <f>IFERROR(IF(VLOOKUP($C10,REFIDLOOKUP,5,FALSE)="Revenue",VLOOKUP($C10,REFIDLOOKUP,2,FALSE),""),"")</f>
        <v/>
      </c>
      <c r="N10" s="26" t="str">
        <f>IFERROR(VLOOKUP(C10,'REF IDS'!A:E,3,FALSE),"")</f>
        <v/>
      </c>
      <c r="O10" s="26" t="str">
        <f t="shared" si="1"/>
        <v/>
      </c>
      <c r="P10" s="26" t="str">
        <f t="shared" si="2"/>
        <v/>
      </c>
      <c r="Q10" s="26" t="str">
        <f t="shared" si="3"/>
        <v/>
      </c>
      <c r="R10" s="26" t="str">
        <f t="shared" si="4"/>
        <v/>
      </c>
      <c r="S10" s="26" t="str">
        <f t="shared" si="5"/>
        <v/>
      </c>
      <c r="T10" s="26" t="str">
        <f t="shared" si="6"/>
        <v/>
      </c>
    </row>
    <row r="11" spans="1:20" x14ac:dyDescent="0.2">
      <c r="A11" s="11"/>
      <c r="B11" s="11"/>
      <c r="C11" s="12"/>
      <c r="D11" s="12"/>
      <c r="E11" s="22"/>
      <c r="F11" s="20" t="str">
        <f t="shared" si="0"/>
        <v/>
      </c>
      <c r="G11" s="12"/>
      <c r="H11" s="12"/>
      <c r="I11" s="12"/>
      <c r="J11" s="12"/>
      <c r="K11" s="12"/>
      <c r="L11" s="26" t="str">
        <f>IFERROR(IF(VLOOKUP($C11,REFIDLOOKUP,5,FALSE)="Spend",VLOOKUP($C11,REFIDLOOKUP,2,FALSE),""),"")</f>
        <v/>
      </c>
      <c r="M11" s="26" t="str">
        <f>IFERROR(IF(VLOOKUP($C11,REFIDLOOKUP,5,FALSE)="Revenue",VLOOKUP($C11,REFIDLOOKUP,2,FALSE),""),"")</f>
        <v/>
      </c>
      <c r="N11" s="26" t="str">
        <f>IFERROR(VLOOKUP(C11,'REF IDS'!A:E,3,FALSE),"")</f>
        <v/>
      </c>
      <c r="O11" s="26" t="str">
        <f t="shared" si="1"/>
        <v/>
      </c>
      <c r="P11" s="26" t="str">
        <f t="shared" si="2"/>
        <v/>
      </c>
      <c r="Q11" s="26" t="str">
        <f t="shared" si="3"/>
        <v/>
      </c>
      <c r="R11" s="26" t="str">
        <f t="shared" si="4"/>
        <v/>
      </c>
      <c r="S11" s="26" t="str">
        <f t="shared" si="5"/>
        <v/>
      </c>
      <c r="T11" s="26" t="str">
        <f t="shared" si="6"/>
        <v/>
      </c>
    </row>
    <row r="12" spans="1:20" x14ac:dyDescent="0.2">
      <c r="A12" s="11"/>
      <c r="B12" s="11"/>
      <c r="C12" s="12"/>
      <c r="D12" s="12"/>
      <c r="E12" s="22"/>
      <c r="F12" s="20" t="str">
        <f t="shared" si="0"/>
        <v/>
      </c>
      <c r="G12" s="12"/>
      <c r="H12" s="12"/>
      <c r="I12" s="12"/>
      <c r="J12" s="12"/>
      <c r="K12" s="12"/>
      <c r="L12" s="26" t="str">
        <f>IFERROR(IF(VLOOKUP($C12,REFIDLOOKUP,5,FALSE)="Spend",VLOOKUP($C12,REFIDLOOKUP,2,FALSE),""),"")</f>
        <v/>
      </c>
      <c r="M12" s="26" t="str">
        <f>IFERROR(IF(VLOOKUP($C12,REFIDLOOKUP,5,FALSE)="Revenue",VLOOKUP($C12,REFIDLOOKUP,2,FALSE),""),"")</f>
        <v/>
      </c>
      <c r="N12" s="26" t="str">
        <f>IFERROR(VLOOKUP(C12,'REF IDS'!A:E,3,FALSE),"")</f>
        <v/>
      </c>
      <c r="O12" s="26" t="str">
        <f t="shared" si="1"/>
        <v/>
      </c>
      <c r="P12" s="26" t="str">
        <f t="shared" si="2"/>
        <v/>
      </c>
      <c r="Q12" s="26" t="str">
        <f t="shared" si="3"/>
        <v/>
      </c>
      <c r="R12" s="26" t="str">
        <f t="shared" si="4"/>
        <v/>
      </c>
      <c r="S12" s="26" t="str">
        <f t="shared" si="5"/>
        <v/>
      </c>
      <c r="T12" s="26" t="str">
        <f t="shared" si="6"/>
        <v/>
      </c>
    </row>
    <row r="13" spans="1:20" x14ac:dyDescent="0.2">
      <c r="A13" s="11"/>
      <c r="B13" s="11"/>
      <c r="C13" s="12"/>
      <c r="D13" s="12"/>
      <c r="E13" s="22"/>
      <c r="F13" s="20" t="str">
        <f t="shared" si="0"/>
        <v/>
      </c>
      <c r="G13" s="12"/>
      <c r="H13" s="12"/>
      <c r="I13" s="12"/>
      <c r="J13" s="12"/>
      <c r="K13" s="12"/>
      <c r="L13" s="26" t="str">
        <f>IFERROR(IF(VLOOKUP($C13,REFIDLOOKUP,5,FALSE)="Spend",VLOOKUP($C13,REFIDLOOKUP,2,FALSE),""),"")</f>
        <v/>
      </c>
      <c r="M13" s="26" t="str">
        <f>IFERROR(IF(VLOOKUP($C13,REFIDLOOKUP,5,FALSE)="Revenue",VLOOKUP($C13,REFIDLOOKUP,2,FALSE),""),"")</f>
        <v/>
      </c>
      <c r="N13" s="26" t="str">
        <f>IFERROR(VLOOKUP(C13,'REF IDS'!A:E,3,FALSE),"")</f>
        <v/>
      </c>
      <c r="O13" s="26" t="str">
        <f t="shared" si="1"/>
        <v/>
      </c>
      <c r="P13" s="26" t="str">
        <f t="shared" si="2"/>
        <v/>
      </c>
      <c r="Q13" s="26" t="str">
        <f t="shared" si="3"/>
        <v/>
      </c>
      <c r="R13" s="26" t="str">
        <f t="shared" si="4"/>
        <v/>
      </c>
      <c r="S13" s="26" t="str">
        <f t="shared" si="5"/>
        <v/>
      </c>
      <c r="T13" s="26" t="str">
        <f t="shared" si="6"/>
        <v/>
      </c>
    </row>
    <row r="14" spans="1:20" x14ac:dyDescent="0.2">
      <c r="A14" s="11"/>
      <c r="B14" s="11"/>
      <c r="C14" s="12"/>
      <c r="D14" s="12"/>
      <c r="E14" s="22"/>
      <c r="F14" s="20" t="str">
        <f t="shared" si="0"/>
        <v/>
      </c>
      <c r="G14" s="12"/>
      <c r="H14" s="12"/>
      <c r="I14" s="12"/>
      <c r="J14" s="12"/>
      <c r="K14" s="12"/>
      <c r="L14" s="26" t="str">
        <f>IFERROR(IF(VLOOKUP($C14,REFIDLOOKUP,5,FALSE)="Spend",VLOOKUP($C14,REFIDLOOKUP,2,FALSE),""),"")</f>
        <v/>
      </c>
      <c r="M14" s="26" t="str">
        <f>IFERROR(IF(VLOOKUP($C14,REFIDLOOKUP,5,FALSE)="Revenue",VLOOKUP($C14,REFIDLOOKUP,2,FALSE),""),"")</f>
        <v/>
      </c>
      <c r="N14" s="26" t="str">
        <f>IFERROR(VLOOKUP(C14,'REF IDS'!A:E,3,FALSE),"")</f>
        <v/>
      </c>
      <c r="O14" s="26" t="str">
        <f t="shared" si="1"/>
        <v/>
      </c>
      <c r="P14" s="26" t="str">
        <f t="shared" si="2"/>
        <v/>
      </c>
      <c r="Q14" s="26" t="str">
        <f t="shared" si="3"/>
        <v/>
      </c>
      <c r="R14" s="26" t="str">
        <f t="shared" si="4"/>
        <v/>
      </c>
      <c r="S14" s="26" t="str">
        <f t="shared" si="5"/>
        <v/>
      </c>
      <c r="T14" s="26" t="str">
        <f t="shared" si="6"/>
        <v/>
      </c>
    </row>
    <row r="15" spans="1:20" x14ac:dyDescent="0.2">
      <c r="A15" s="11"/>
      <c r="B15" s="11"/>
      <c r="C15" s="12"/>
      <c r="D15" s="12"/>
      <c r="E15" s="22"/>
      <c r="F15" s="20" t="str">
        <f t="shared" si="0"/>
        <v/>
      </c>
      <c r="G15" s="12"/>
      <c r="H15" s="12"/>
      <c r="I15" s="12"/>
      <c r="J15" s="12"/>
      <c r="K15" s="12"/>
      <c r="L15" s="26" t="str">
        <f>IFERROR(IF(VLOOKUP($C15,REFIDLOOKUP,5,FALSE)="Spend",VLOOKUP($C15,REFIDLOOKUP,2,FALSE),""),"")</f>
        <v/>
      </c>
      <c r="M15" s="26" t="str">
        <f>IFERROR(IF(VLOOKUP($C15,REFIDLOOKUP,5,FALSE)="Revenue",VLOOKUP($C15,REFIDLOOKUP,2,FALSE),""),"")</f>
        <v/>
      </c>
      <c r="N15" s="26" t="str">
        <f>IFERROR(VLOOKUP(C15,'REF IDS'!A:E,3,FALSE),"")</f>
        <v/>
      </c>
      <c r="O15" s="26" t="str">
        <f t="shared" si="1"/>
        <v/>
      </c>
      <c r="P15" s="26" t="str">
        <f t="shared" si="2"/>
        <v/>
      </c>
      <c r="Q15" s="26" t="str">
        <f t="shared" si="3"/>
        <v/>
      </c>
      <c r="R15" s="26" t="str">
        <f t="shared" si="4"/>
        <v/>
      </c>
      <c r="S15" s="26" t="str">
        <f t="shared" si="5"/>
        <v/>
      </c>
      <c r="T15" s="26" t="str">
        <f t="shared" si="6"/>
        <v/>
      </c>
    </row>
    <row r="16" spans="1:20" x14ac:dyDescent="0.2">
      <c r="A16" s="11"/>
      <c r="B16" s="11"/>
      <c r="C16" s="12"/>
      <c r="D16" s="12"/>
      <c r="E16" s="22"/>
      <c r="F16" s="20" t="str">
        <f t="shared" si="0"/>
        <v/>
      </c>
      <c r="G16" s="12"/>
      <c r="H16" s="12"/>
      <c r="I16" s="12"/>
      <c r="J16" s="12"/>
      <c r="K16" s="12"/>
      <c r="L16" s="26" t="str">
        <f>IFERROR(IF(VLOOKUP($C16,REFIDLOOKUP,5,FALSE)="Spend",VLOOKUP($C16,REFIDLOOKUP,2,FALSE),""),"")</f>
        <v/>
      </c>
      <c r="M16" s="26" t="str">
        <f>IFERROR(IF(VLOOKUP($C16,REFIDLOOKUP,5,FALSE)="Revenue",VLOOKUP($C16,REFIDLOOKUP,2,FALSE),""),"")</f>
        <v/>
      </c>
      <c r="N16" s="26" t="str">
        <f>IFERROR(VLOOKUP(C16,'REF IDS'!A:E,3,FALSE),"")</f>
        <v/>
      </c>
      <c r="O16" s="26" t="str">
        <f t="shared" si="1"/>
        <v/>
      </c>
      <c r="P16" s="26" t="str">
        <f t="shared" si="2"/>
        <v/>
      </c>
      <c r="Q16" s="26" t="str">
        <f t="shared" si="3"/>
        <v/>
      </c>
      <c r="R16" s="26" t="str">
        <f t="shared" si="4"/>
        <v/>
      </c>
      <c r="S16" s="26" t="str">
        <f t="shared" si="5"/>
        <v/>
      </c>
      <c r="T16" s="26" t="str">
        <f t="shared" si="6"/>
        <v/>
      </c>
    </row>
    <row r="17" spans="1:20" x14ac:dyDescent="0.2">
      <c r="A17" s="11"/>
      <c r="B17" s="11"/>
      <c r="C17" s="12"/>
      <c r="D17" s="12"/>
      <c r="E17" s="22"/>
      <c r="F17" s="20" t="str">
        <f t="shared" si="0"/>
        <v/>
      </c>
      <c r="G17" s="12"/>
      <c r="H17" s="12"/>
      <c r="I17" s="12"/>
      <c r="J17" s="12"/>
      <c r="K17" s="12"/>
      <c r="L17" s="26" t="str">
        <f>IFERROR(IF(VLOOKUP($C17,REFIDLOOKUP,5,FALSE)="Spend",VLOOKUP($C17,REFIDLOOKUP,2,FALSE),""),"")</f>
        <v/>
      </c>
      <c r="M17" s="26" t="str">
        <f>IFERROR(IF(VLOOKUP($C17,REFIDLOOKUP,5,FALSE)="Revenue",VLOOKUP($C17,REFIDLOOKUP,2,FALSE),""),"")</f>
        <v/>
      </c>
      <c r="N17" s="26" t="str">
        <f>IFERROR(VLOOKUP(C17,'REF IDS'!A:E,3,FALSE),"")</f>
        <v/>
      </c>
      <c r="O17" s="26" t="str">
        <f t="shared" si="1"/>
        <v/>
      </c>
      <c r="P17" s="26" t="str">
        <f t="shared" si="2"/>
        <v/>
      </c>
      <c r="Q17" s="26" t="str">
        <f t="shared" si="3"/>
        <v/>
      </c>
      <c r="R17" s="26" t="str">
        <f t="shared" si="4"/>
        <v/>
      </c>
      <c r="S17" s="26" t="str">
        <f t="shared" si="5"/>
        <v/>
      </c>
      <c r="T17" s="26" t="str">
        <f t="shared" si="6"/>
        <v/>
      </c>
    </row>
    <row r="18" spans="1:20" x14ac:dyDescent="0.2">
      <c r="A18" s="11"/>
      <c r="B18" s="11"/>
      <c r="C18" s="12"/>
      <c r="D18" s="12"/>
      <c r="E18" s="22"/>
      <c r="F18" s="20" t="str">
        <f t="shared" si="0"/>
        <v/>
      </c>
      <c r="G18" s="12"/>
      <c r="H18" s="12"/>
      <c r="I18" s="12"/>
      <c r="J18" s="12"/>
      <c r="K18" s="12"/>
      <c r="L18" s="26" t="str">
        <f>IFERROR(IF(VLOOKUP($C18,REFIDLOOKUP,5,FALSE)="Spend",VLOOKUP($C18,REFIDLOOKUP,2,FALSE),""),"")</f>
        <v/>
      </c>
      <c r="M18" s="26" t="str">
        <f>IFERROR(IF(VLOOKUP($C18,REFIDLOOKUP,5,FALSE)="Revenue",VLOOKUP($C18,REFIDLOOKUP,2,FALSE),""),"")</f>
        <v/>
      </c>
      <c r="N18" s="26" t="str">
        <f>IFERROR(VLOOKUP(C18,'REF IDS'!A:E,3,FALSE),"")</f>
        <v/>
      </c>
      <c r="O18" s="26" t="str">
        <f t="shared" si="1"/>
        <v/>
      </c>
      <c r="P18" s="26" t="str">
        <f t="shared" si="2"/>
        <v/>
      </c>
      <c r="Q18" s="26" t="str">
        <f t="shared" si="3"/>
        <v/>
      </c>
      <c r="R18" s="26" t="str">
        <f t="shared" si="4"/>
        <v/>
      </c>
      <c r="S18" s="26" t="str">
        <f t="shared" si="5"/>
        <v/>
      </c>
      <c r="T18" s="26" t="str">
        <f t="shared" si="6"/>
        <v/>
      </c>
    </row>
    <row r="19" spans="1:20" x14ac:dyDescent="0.2">
      <c r="A19" s="11"/>
      <c r="B19" s="11"/>
      <c r="C19" s="12"/>
      <c r="D19" s="12"/>
      <c r="E19" s="22"/>
      <c r="F19" s="20" t="str">
        <f t="shared" si="0"/>
        <v/>
      </c>
      <c r="G19" s="12"/>
      <c r="H19" s="12"/>
      <c r="I19" s="12"/>
      <c r="J19" s="12"/>
      <c r="K19" s="12"/>
      <c r="L19" s="26" t="str">
        <f>IFERROR(IF(VLOOKUP($C19,REFIDLOOKUP,5,FALSE)="Spend",VLOOKUP($C19,REFIDLOOKUP,2,FALSE),""),"")</f>
        <v/>
      </c>
      <c r="M19" s="26" t="str">
        <f>IFERROR(IF(VLOOKUP($C19,REFIDLOOKUP,5,FALSE)="Revenue",VLOOKUP($C19,REFIDLOOKUP,2,FALSE),""),"")</f>
        <v/>
      </c>
      <c r="N19" s="26" t="str">
        <f>IFERROR(VLOOKUP(C19,'REF IDS'!A:E,3,FALSE),"")</f>
        <v/>
      </c>
      <c r="O19" s="26" t="str">
        <f t="shared" si="1"/>
        <v/>
      </c>
      <c r="P19" s="26" t="str">
        <f t="shared" si="2"/>
        <v/>
      </c>
      <c r="Q19" s="26" t="str">
        <f t="shared" si="3"/>
        <v/>
      </c>
      <c r="R19" s="26" t="str">
        <f t="shared" si="4"/>
        <v/>
      </c>
      <c r="S19" s="26" t="str">
        <f t="shared" si="5"/>
        <v/>
      </c>
      <c r="T19" s="26" t="str">
        <f t="shared" si="6"/>
        <v/>
      </c>
    </row>
    <row r="20" spans="1:20" x14ac:dyDescent="0.2">
      <c r="A20" s="11"/>
      <c r="B20" s="11"/>
      <c r="C20" s="12"/>
      <c r="D20" s="12"/>
      <c r="E20" s="22"/>
      <c r="F20" s="20" t="str">
        <f t="shared" si="0"/>
        <v/>
      </c>
      <c r="G20" s="12"/>
      <c r="H20" s="12"/>
      <c r="I20" s="12"/>
      <c r="J20" s="12"/>
      <c r="K20" s="12"/>
      <c r="L20" s="26" t="str">
        <f>IFERROR(IF(VLOOKUP($C20,REFIDLOOKUP,5,FALSE)="Spend",VLOOKUP($C20,REFIDLOOKUP,2,FALSE),""),"")</f>
        <v/>
      </c>
      <c r="M20" s="26" t="str">
        <f>IFERROR(IF(VLOOKUP($C20,REFIDLOOKUP,5,FALSE)="Revenue",VLOOKUP($C20,REFIDLOOKUP,2,FALSE),""),"")</f>
        <v/>
      </c>
      <c r="N20" s="26" t="str">
        <f>IFERROR(VLOOKUP(C20,'REF IDS'!A:E,3,FALSE),"")</f>
        <v/>
      </c>
      <c r="O20" s="26" t="str">
        <f t="shared" si="1"/>
        <v/>
      </c>
      <c r="P20" s="26" t="str">
        <f t="shared" si="2"/>
        <v/>
      </c>
      <c r="Q20" s="26" t="str">
        <f t="shared" si="3"/>
        <v/>
      </c>
      <c r="R20" s="26" t="str">
        <f t="shared" si="4"/>
        <v/>
      </c>
      <c r="S20" s="26" t="str">
        <f t="shared" si="5"/>
        <v/>
      </c>
      <c r="T20" s="26" t="str">
        <f t="shared" si="6"/>
        <v/>
      </c>
    </row>
    <row r="21" spans="1:20" x14ac:dyDescent="0.2">
      <c r="A21" s="11"/>
      <c r="B21" s="11"/>
      <c r="C21" s="12"/>
      <c r="D21" s="12"/>
      <c r="E21" s="22"/>
      <c r="F21" s="20" t="str">
        <f t="shared" si="0"/>
        <v/>
      </c>
      <c r="G21" s="12"/>
      <c r="H21" s="12"/>
      <c r="I21" s="12"/>
      <c r="J21" s="12"/>
      <c r="K21" s="12"/>
      <c r="L21" s="26" t="str">
        <f>IFERROR(IF(VLOOKUP($C21,REFIDLOOKUP,5,FALSE)="Spend",VLOOKUP($C21,REFIDLOOKUP,2,FALSE),""),"")</f>
        <v/>
      </c>
      <c r="M21" s="26" t="str">
        <f>IFERROR(IF(VLOOKUP($C21,REFIDLOOKUP,5,FALSE)="Revenue",VLOOKUP($C21,REFIDLOOKUP,2,FALSE),""),"")</f>
        <v/>
      </c>
      <c r="N21" s="26" t="str">
        <f>IFERROR(VLOOKUP(C21,'REF IDS'!A:E,3,FALSE),"")</f>
        <v/>
      </c>
      <c r="O21" s="26" t="str">
        <f t="shared" si="1"/>
        <v/>
      </c>
      <c r="P21" s="26" t="str">
        <f t="shared" si="2"/>
        <v/>
      </c>
      <c r="Q21" s="26" t="str">
        <f t="shared" si="3"/>
        <v/>
      </c>
      <c r="R21" s="26" t="str">
        <f t="shared" si="4"/>
        <v/>
      </c>
      <c r="S21" s="26" t="str">
        <f t="shared" si="5"/>
        <v/>
      </c>
      <c r="T21" s="26" t="str">
        <f t="shared" si="6"/>
        <v/>
      </c>
    </row>
    <row r="22" spans="1:20" x14ac:dyDescent="0.2">
      <c r="A22" s="11"/>
      <c r="B22" s="11"/>
      <c r="C22" s="12"/>
      <c r="D22" s="12"/>
      <c r="E22" s="22"/>
      <c r="F22" s="20" t="str">
        <f t="shared" si="0"/>
        <v/>
      </c>
      <c r="G22" s="12"/>
      <c r="H22" s="12"/>
      <c r="I22" s="12"/>
      <c r="J22" s="12"/>
      <c r="K22" s="12"/>
      <c r="L22" s="26" t="str">
        <f>IFERROR(IF(VLOOKUP($C22,REFIDLOOKUP,5,FALSE)="Spend",VLOOKUP($C22,REFIDLOOKUP,2,FALSE),""),"")</f>
        <v/>
      </c>
      <c r="M22" s="26" t="str">
        <f>IFERROR(IF(VLOOKUP($C22,REFIDLOOKUP,5,FALSE)="Revenue",VLOOKUP($C22,REFIDLOOKUP,2,FALSE),""),"")</f>
        <v/>
      </c>
      <c r="N22" s="26" t="str">
        <f>IFERROR(VLOOKUP(C22,'REF IDS'!A:E,3,FALSE),"")</f>
        <v/>
      </c>
      <c r="O22" s="26" t="str">
        <f t="shared" si="1"/>
        <v/>
      </c>
      <c r="P22" s="26" t="str">
        <f t="shared" si="2"/>
        <v/>
      </c>
      <c r="Q22" s="26" t="str">
        <f t="shared" si="3"/>
        <v/>
      </c>
      <c r="R22" s="26" t="str">
        <f t="shared" si="4"/>
        <v/>
      </c>
      <c r="S22" s="26" t="str">
        <f t="shared" si="5"/>
        <v/>
      </c>
      <c r="T22" s="26" t="str">
        <f t="shared" si="6"/>
        <v/>
      </c>
    </row>
    <row r="23" spans="1:20" x14ac:dyDescent="0.2">
      <c r="A23" s="11"/>
      <c r="B23" s="11"/>
      <c r="C23" s="12"/>
      <c r="D23" s="12"/>
      <c r="E23" s="22"/>
      <c r="F23" s="20" t="str">
        <f t="shared" si="0"/>
        <v/>
      </c>
      <c r="G23" s="12"/>
      <c r="H23" s="12"/>
      <c r="I23" s="12"/>
      <c r="J23" s="12"/>
      <c r="K23" s="12"/>
      <c r="L23" s="26" t="str">
        <f>IFERROR(IF(VLOOKUP($C23,REFIDLOOKUP,5,FALSE)="Spend",VLOOKUP($C23,REFIDLOOKUP,2,FALSE),""),"")</f>
        <v/>
      </c>
      <c r="M23" s="26" t="str">
        <f>IFERROR(IF(VLOOKUP($C23,REFIDLOOKUP,5,FALSE)="Revenue",VLOOKUP($C23,REFIDLOOKUP,2,FALSE),""),"")</f>
        <v/>
      </c>
      <c r="N23" s="26" t="str">
        <f>IFERROR(VLOOKUP(C23,'REF IDS'!A:E,3,FALSE),"")</f>
        <v/>
      </c>
      <c r="O23" s="26" t="str">
        <f t="shared" si="1"/>
        <v/>
      </c>
      <c r="P23" s="26" t="str">
        <f t="shared" si="2"/>
        <v/>
      </c>
      <c r="Q23" s="26" t="str">
        <f t="shared" si="3"/>
        <v/>
      </c>
      <c r="R23" s="26" t="str">
        <f t="shared" si="4"/>
        <v/>
      </c>
      <c r="S23" s="26" t="str">
        <f t="shared" si="5"/>
        <v/>
      </c>
      <c r="T23" s="26" t="str">
        <f t="shared" si="6"/>
        <v/>
      </c>
    </row>
    <row r="24" spans="1:20" s="6" customFormat="1" x14ac:dyDescent="0.2">
      <c r="A24" s="13"/>
      <c r="B24" s="13"/>
      <c r="C24" s="14"/>
      <c r="D24" s="14"/>
      <c r="E24" s="23"/>
      <c r="F24" s="21" t="str">
        <f t="shared" si="0"/>
        <v/>
      </c>
      <c r="G24" s="14"/>
      <c r="H24" s="14"/>
      <c r="I24" s="14"/>
      <c r="J24" s="14"/>
      <c r="K24" s="14"/>
      <c r="L24" s="27" t="str">
        <f>IFERROR(IF(VLOOKUP($C24,REFIDLOOKUP,5,FALSE)="Spend",VLOOKUP($C24,REFIDLOOKUP,2,FALSE),""),"")</f>
        <v/>
      </c>
      <c r="M24" s="27" t="str">
        <f>IFERROR(IF(VLOOKUP($C24,REFIDLOOKUP,5,FALSE)="Revenue",VLOOKUP($C24,REFIDLOOKUP,2,FALSE),""),"")</f>
        <v/>
      </c>
      <c r="N24" s="27" t="str">
        <f>IFERROR(VLOOKUP(C24,'REF IDS'!A:E,3,FALSE),"")</f>
        <v/>
      </c>
      <c r="O24" s="27" t="str">
        <f t="shared" si="1"/>
        <v/>
      </c>
      <c r="P24" s="27" t="str">
        <f t="shared" si="2"/>
        <v/>
      </c>
      <c r="Q24" s="27" t="str">
        <f t="shared" si="3"/>
        <v/>
      </c>
      <c r="R24" s="27" t="str">
        <f t="shared" si="4"/>
        <v/>
      </c>
      <c r="S24" s="27" t="str">
        <f t="shared" si="5"/>
        <v/>
      </c>
      <c r="T24" s="27" t="str">
        <f t="shared" si="6"/>
        <v/>
      </c>
    </row>
    <row r="25" spans="1:20" s="28" customFormat="1" ht="31.5" x14ac:dyDescent="0.5">
      <c r="A25" s="41" t="s">
        <v>383</v>
      </c>
      <c r="B25" s="41"/>
      <c r="C25" s="41"/>
      <c r="D25" s="32" t="s">
        <v>382</v>
      </c>
      <c r="F25" s="30"/>
      <c r="L25" s="29"/>
      <c r="M25" s="29"/>
      <c r="N25" s="29"/>
    </row>
    <row r="26" spans="1:20" hidden="1" x14ac:dyDescent="0.2"/>
    <row r="27" spans="1:20" hidden="1" x14ac:dyDescent="0.2"/>
    <row r="28" spans="1:20" hidden="1" x14ac:dyDescent="0.2"/>
    <row r="29" spans="1:20" hidden="1" x14ac:dyDescent="0.2"/>
    <row r="30" spans="1:20" hidden="1" x14ac:dyDescent="0.2"/>
    <row r="31" spans="1:20" hidden="1" x14ac:dyDescent="0.2"/>
    <row r="32" spans="1:20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</sheetData>
  <sheetProtection algorithmName="SHA-512" hashValue="1E+jYIrhyE8U+lBDPHIPHe3tvIKfZBVYG2fVtYYzZXR+tNX2RIJTbGPArXq0T+MpM/YAux7oTBrE0g5RUOdE5g==" saltValue="JklA2yUieWal1wY49FZc3Q==" spinCount="100000" sheet="1" selectLockedCells="1"/>
  <mergeCells count="18">
    <mergeCell ref="T3:T4"/>
    <mergeCell ref="M3:M4"/>
    <mergeCell ref="O3:O4"/>
    <mergeCell ref="P3:P4"/>
    <mergeCell ref="Q3:Q4"/>
    <mergeCell ref="R3:R4"/>
    <mergeCell ref="S3:S4"/>
    <mergeCell ref="A25:C25"/>
    <mergeCell ref="A3:A4"/>
    <mergeCell ref="B3:B4"/>
    <mergeCell ref="N3:N4"/>
    <mergeCell ref="L3:L4"/>
    <mergeCell ref="K3:K4"/>
    <mergeCell ref="E3:F4"/>
    <mergeCell ref="J3:J4"/>
    <mergeCell ref="H3:I3"/>
    <mergeCell ref="G3:G4"/>
    <mergeCell ref="D3:D4"/>
  </mergeCells>
  <conditionalFormatting sqref="C2:D2">
    <cfRule type="containsText" dxfId="0" priority="1" operator="containsText" text="DEBITS MUST EQUAL CREDITS">
      <formula>NOT(ISERROR(SEARCH("DEBITS MUST EQUAL CREDITS",C2)))</formula>
    </cfRule>
  </conditionalFormatting>
  <printOptions horizontalCentered="1"/>
  <pageMargins left="0.25" right="0.25" top="0.75" bottom="0.75" header="0.3" footer="0.3"/>
  <pageSetup paperSize="5" scale="7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'Funding Sources'!$A$1:$A$7</xm:f>
          </x14:formula1>
          <xm:sqref>O25 D5:D24</xm:sqref>
        </x14:dataValidation>
        <x14:dataValidation type="list" allowBlank="1" showInputMessage="1" showErrorMessage="1" xr:uid="{00000000-0002-0000-0000-000002000000}">
          <x14:formula1>
            <xm:f>'REF IDS'!$A:$A</xm:f>
          </x14:formula1>
          <xm:sqref>C5:C24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1"/>
  <sheetViews>
    <sheetView workbookViewId="0">
      <selection activeCell="A2" sqref="A2"/>
    </sheetView>
  </sheetViews>
  <sheetFormatPr defaultRowHeight="12.75" x14ac:dyDescent="0.2"/>
  <cols>
    <col min="1" max="1" width="17.85546875" customWidth="1"/>
    <col min="2" max="22" width="14.28515625" customWidth="1"/>
  </cols>
  <sheetData>
    <row r="1" spans="1:22" x14ac:dyDescent="0.2">
      <c r="A1" s="24" t="s">
        <v>248</v>
      </c>
      <c r="B1" s="24" t="s">
        <v>249</v>
      </c>
      <c r="C1" s="24" t="s">
        <v>250</v>
      </c>
      <c r="D1" s="24" t="s">
        <v>251</v>
      </c>
      <c r="E1" s="24" t="s">
        <v>252</v>
      </c>
      <c r="F1" s="24" t="s">
        <v>253</v>
      </c>
      <c r="G1" s="24" t="s">
        <v>0</v>
      </c>
      <c r="H1" s="24" t="s">
        <v>254</v>
      </c>
      <c r="I1" s="24" t="s">
        <v>255</v>
      </c>
      <c r="J1" s="24" t="s">
        <v>256</v>
      </c>
      <c r="K1" s="24" t="s">
        <v>257</v>
      </c>
      <c r="L1" s="24" t="s">
        <v>258</v>
      </c>
      <c r="M1" s="24" t="s">
        <v>259</v>
      </c>
      <c r="N1" s="24" t="s">
        <v>260</v>
      </c>
      <c r="O1" s="24" t="s">
        <v>261</v>
      </c>
      <c r="P1" s="24" t="s">
        <v>262</v>
      </c>
      <c r="Q1" s="24" t="s">
        <v>263</v>
      </c>
      <c r="R1" s="24" t="s">
        <v>264</v>
      </c>
      <c r="S1" s="24" t="s">
        <v>265</v>
      </c>
      <c r="T1" s="24" t="s">
        <v>266</v>
      </c>
      <c r="U1" s="24" t="s">
        <v>267</v>
      </c>
      <c r="V1" s="24" t="s">
        <v>268</v>
      </c>
    </row>
    <row r="2" spans="1:22" x14ac:dyDescent="0.2">
      <c r="A2" t="str">
        <f>'Journal Entry'!N5</f>
        <v/>
      </c>
      <c r="B2" t="s">
        <v>276</v>
      </c>
      <c r="C2" s="25" t="str">
        <f>IF('Journal Entry'!A5="","",'Journal Entry'!A5)</f>
        <v/>
      </c>
      <c r="D2" s="25" t="str">
        <f>IF('Journal Entry'!B5="","",'Journal Entry'!B5)</f>
        <v/>
      </c>
      <c r="E2" t="str">
        <f>IF('Journal Entry'!J5="","",'Journal Entry'!J5)</f>
        <v/>
      </c>
      <c r="G2" t="str">
        <f>'Journal Entry'!L5</f>
        <v/>
      </c>
      <c r="H2" t="str">
        <f>'Journal Entry'!M5</f>
        <v/>
      </c>
      <c r="I2" t="str">
        <f>'Journal Entry'!O5</f>
        <v/>
      </c>
      <c r="J2" t="str">
        <f>'Journal Entry'!P5</f>
        <v/>
      </c>
      <c r="L2" t="str">
        <f>IF('Journal Entry'!I5="","",'Journal Entry'!I5)</f>
        <v/>
      </c>
      <c r="M2" t="str">
        <f>IF('Journal Entry'!H5="","",'Journal Entry'!H5)</f>
        <v/>
      </c>
      <c r="N2" t="str">
        <f>'Journal Entry'!R5</f>
        <v/>
      </c>
      <c r="O2" t="str">
        <f>'Journal Entry'!Q5</f>
        <v/>
      </c>
      <c r="P2" t="str">
        <f>'Journal Entry'!T5</f>
        <v/>
      </c>
      <c r="Q2" t="str">
        <f>'Journal Entry'!S5</f>
        <v/>
      </c>
    </row>
    <row r="3" spans="1:22" x14ac:dyDescent="0.2">
      <c r="A3" t="str">
        <f>'Journal Entry'!N6</f>
        <v/>
      </c>
      <c r="B3" t="s">
        <v>276</v>
      </c>
      <c r="C3" s="25" t="str">
        <f>IF('Journal Entry'!A6="","",'Journal Entry'!A6)</f>
        <v/>
      </c>
      <c r="D3" s="25" t="str">
        <f>IF('Journal Entry'!B6="","",'Journal Entry'!B6)</f>
        <v/>
      </c>
      <c r="E3" t="str">
        <f>IF('Journal Entry'!J6="","",'Journal Entry'!J6)</f>
        <v/>
      </c>
      <c r="G3" t="str">
        <f>'Journal Entry'!L6</f>
        <v/>
      </c>
      <c r="H3" t="str">
        <f>'Journal Entry'!M6</f>
        <v/>
      </c>
      <c r="I3" t="str">
        <f>'Journal Entry'!O6</f>
        <v/>
      </c>
      <c r="J3" t="str">
        <f>'Journal Entry'!P6</f>
        <v/>
      </c>
      <c r="L3" t="str">
        <f>IF('Journal Entry'!I6="","",'Journal Entry'!I6)</f>
        <v/>
      </c>
      <c r="M3" t="str">
        <f>IF('Journal Entry'!H6="","",'Journal Entry'!H6)</f>
        <v/>
      </c>
      <c r="N3" t="str">
        <f>'Journal Entry'!R6</f>
        <v/>
      </c>
      <c r="O3" t="str">
        <f>'Journal Entry'!Q6</f>
        <v/>
      </c>
      <c r="P3" t="str">
        <f>'Journal Entry'!T6</f>
        <v/>
      </c>
      <c r="Q3" t="str">
        <f>'Journal Entry'!S6</f>
        <v/>
      </c>
    </row>
    <row r="4" spans="1:22" x14ac:dyDescent="0.2">
      <c r="A4" t="str">
        <f>'Journal Entry'!N7</f>
        <v/>
      </c>
      <c r="B4" t="s">
        <v>276</v>
      </c>
      <c r="C4" s="25" t="str">
        <f>IF('Journal Entry'!A7="","",'Journal Entry'!A7)</f>
        <v/>
      </c>
      <c r="D4" s="25" t="str">
        <f>IF('Journal Entry'!B7="","",'Journal Entry'!B7)</f>
        <v/>
      </c>
      <c r="E4" t="str">
        <f>IF('Journal Entry'!J7="","",'Journal Entry'!J7)</f>
        <v/>
      </c>
      <c r="G4" t="str">
        <f>'Journal Entry'!L7</f>
        <v/>
      </c>
      <c r="H4" t="str">
        <f>'Journal Entry'!M7</f>
        <v/>
      </c>
      <c r="I4" t="str">
        <f>'Journal Entry'!O7</f>
        <v/>
      </c>
      <c r="J4" t="str">
        <f>'Journal Entry'!P7</f>
        <v/>
      </c>
      <c r="L4" t="str">
        <f>IF('Journal Entry'!I7="","",'Journal Entry'!I7)</f>
        <v/>
      </c>
      <c r="M4" t="str">
        <f>IF('Journal Entry'!H7="","",'Journal Entry'!H7)</f>
        <v/>
      </c>
      <c r="N4" t="str">
        <f>'Journal Entry'!R7</f>
        <v/>
      </c>
      <c r="O4" t="str">
        <f>'Journal Entry'!Q7</f>
        <v/>
      </c>
      <c r="P4" t="str">
        <f>'Journal Entry'!T7</f>
        <v/>
      </c>
      <c r="Q4" t="str">
        <f>'Journal Entry'!S7</f>
        <v/>
      </c>
    </row>
    <row r="5" spans="1:22" x14ac:dyDescent="0.2">
      <c r="A5" t="str">
        <f>'Journal Entry'!N8</f>
        <v/>
      </c>
      <c r="B5" t="s">
        <v>276</v>
      </c>
      <c r="C5" s="25" t="str">
        <f>IF('Journal Entry'!A8="","",'Journal Entry'!A8)</f>
        <v/>
      </c>
      <c r="D5" s="25" t="str">
        <f>IF('Journal Entry'!B8="","",'Journal Entry'!B8)</f>
        <v/>
      </c>
      <c r="E5" t="str">
        <f>IF('Journal Entry'!J8="","",'Journal Entry'!J8)</f>
        <v/>
      </c>
      <c r="G5" t="str">
        <f>'Journal Entry'!L8</f>
        <v/>
      </c>
      <c r="H5" t="str">
        <f>'Journal Entry'!M8</f>
        <v/>
      </c>
      <c r="I5" t="str">
        <f>'Journal Entry'!O8</f>
        <v/>
      </c>
      <c r="J5" t="str">
        <f>'Journal Entry'!P8</f>
        <v/>
      </c>
      <c r="L5" t="str">
        <f>IF('Journal Entry'!I8="","",'Journal Entry'!I8)</f>
        <v/>
      </c>
      <c r="M5" t="str">
        <f>IF('Journal Entry'!H8="","",'Journal Entry'!H8)</f>
        <v/>
      </c>
      <c r="N5" t="str">
        <f>'Journal Entry'!R8</f>
        <v/>
      </c>
      <c r="O5" t="str">
        <f>'Journal Entry'!Q8</f>
        <v/>
      </c>
      <c r="P5" t="str">
        <f>'Journal Entry'!T8</f>
        <v/>
      </c>
      <c r="Q5" t="str">
        <f>'Journal Entry'!S8</f>
        <v/>
      </c>
    </row>
    <row r="6" spans="1:22" x14ac:dyDescent="0.2">
      <c r="A6" t="str">
        <f>'Journal Entry'!N9</f>
        <v/>
      </c>
      <c r="B6" t="s">
        <v>276</v>
      </c>
      <c r="C6" s="25" t="str">
        <f>IF('Journal Entry'!A9="","",'Journal Entry'!A9)</f>
        <v/>
      </c>
      <c r="D6" s="25" t="str">
        <f>IF('Journal Entry'!B9="","",'Journal Entry'!B9)</f>
        <v/>
      </c>
      <c r="E6" t="str">
        <f>IF('Journal Entry'!J9="","",'Journal Entry'!J9)</f>
        <v/>
      </c>
      <c r="G6" t="str">
        <f>'Journal Entry'!L9</f>
        <v/>
      </c>
      <c r="H6" t="str">
        <f>'Journal Entry'!M9</f>
        <v/>
      </c>
      <c r="I6" t="str">
        <f>'Journal Entry'!O9</f>
        <v/>
      </c>
      <c r="J6" t="str">
        <f>'Journal Entry'!P9</f>
        <v/>
      </c>
      <c r="L6" t="str">
        <f>IF('Journal Entry'!I9="","",'Journal Entry'!I9)</f>
        <v/>
      </c>
      <c r="M6" t="str">
        <f>IF('Journal Entry'!H9="","",'Journal Entry'!H9)</f>
        <v/>
      </c>
      <c r="N6" t="str">
        <f>'Journal Entry'!R9</f>
        <v/>
      </c>
      <c r="O6" t="str">
        <f>'Journal Entry'!Q9</f>
        <v/>
      </c>
      <c r="P6" t="str">
        <f>'Journal Entry'!T9</f>
        <v/>
      </c>
      <c r="Q6" t="str">
        <f>'Journal Entry'!S9</f>
        <v/>
      </c>
    </row>
    <row r="7" spans="1:22" x14ac:dyDescent="0.2">
      <c r="A7" t="str">
        <f>'Journal Entry'!N10</f>
        <v/>
      </c>
      <c r="B7" t="s">
        <v>276</v>
      </c>
      <c r="C7" s="25" t="str">
        <f>IF('Journal Entry'!A10="","",'Journal Entry'!A10)</f>
        <v/>
      </c>
      <c r="D7" s="25" t="str">
        <f>IF('Journal Entry'!B10="","",'Journal Entry'!B10)</f>
        <v/>
      </c>
      <c r="E7" t="str">
        <f>IF('Journal Entry'!J10="","",'Journal Entry'!J10)</f>
        <v/>
      </c>
      <c r="G7" t="str">
        <f>'Journal Entry'!L10</f>
        <v/>
      </c>
      <c r="H7" t="str">
        <f>'Journal Entry'!M10</f>
        <v/>
      </c>
      <c r="I7" t="str">
        <f>'Journal Entry'!O10</f>
        <v/>
      </c>
      <c r="J7" t="str">
        <f>'Journal Entry'!P10</f>
        <v/>
      </c>
      <c r="L7" t="str">
        <f>IF('Journal Entry'!I10="","",'Journal Entry'!I10)</f>
        <v/>
      </c>
      <c r="M7" t="str">
        <f>IF('Journal Entry'!H10="","",'Journal Entry'!H10)</f>
        <v/>
      </c>
      <c r="N7" t="str">
        <f>'Journal Entry'!R10</f>
        <v/>
      </c>
      <c r="O7" t="str">
        <f>'Journal Entry'!Q10</f>
        <v/>
      </c>
      <c r="P7" t="str">
        <f>'Journal Entry'!T10</f>
        <v/>
      </c>
      <c r="Q7" t="str">
        <f>'Journal Entry'!S10</f>
        <v/>
      </c>
    </row>
    <row r="8" spans="1:22" x14ac:dyDescent="0.2">
      <c r="A8" t="str">
        <f>'Journal Entry'!N11</f>
        <v/>
      </c>
      <c r="B8" t="s">
        <v>276</v>
      </c>
      <c r="C8" s="25" t="str">
        <f>IF('Journal Entry'!A11="","",'Journal Entry'!A11)</f>
        <v/>
      </c>
      <c r="D8" s="25" t="str">
        <f>IF('Journal Entry'!B11="","",'Journal Entry'!B11)</f>
        <v/>
      </c>
      <c r="E8" t="str">
        <f>IF('Journal Entry'!J11="","",'Journal Entry'!J11)</f>
        <v/>
      </c>
      <c r="G8" t="str">
        <f>'Journal Entry'!L11</f>
        <v/>
      </c>
      <c r="H8" t="str">
        <f>'Journal Entry'!M11</f>
        <v/>
      </c>
      <c r="I8" t="str">
        <f>'Journal Entry'!O11</f>
        <v/>
      </c>
      <c r="J8" t="str">
        <f>'Journal Entry'!P11</f>
        <v/>
      </c>
      <c r="L8" t="str">
        <f>IF('Journal Entry'!I11="","",'Journal Entry'!I11)</f>
        <v/>
      </c>
      <c r="M8" t="str">
        <f>IF('Journal Entry'!H11="","",'Journal Entry'!H11)</f>
        <v/>
      </c>
      <c r="N8" t="str">
        <f>'Journal Entry'!R11</f>
        <v/>
      </c>
      <c r="O8" t="str">
        <f>'Journal Entry'!Q11</f>
        <v/>
      </c>
      <c r="P8" t="str">
        <f>'Journal Entry'!T11</f>
        <v/>
      </c>
      <c r="Q8" t="str">
        <f>'Journal Entry'!S11</f>
        <v/>
      </c>
    </row>
    <row r="9" spans="1:22" x14ac:dyDescent="0.2">
      <c r="A9" t="str">
        <f>'Journal Entry'!N12</f>
        <v/>
      </c>
      <c r="B9" t="s">
        <v>276</v>
      </c>
      <c r="C9" s="25" t="str">
        <f>IF('Journal Entry'!A12="","",'Journal Entry'!A12)</f>
        <v/>
      </c>
      <c r="D9" s="25" t="str">
        <f>IF('Journal Entry'!B12="","",'Journal Entry'!B12)</f>
        <v/>
      </c>
      <c r="E9" t="str">
        <f>IF('Journal Entry'!J12="","",'Journal Entry'!J12)</f>
        <v/>
      </c>
      <c r="G9" t="str">
        <f>'Journal Entry'!L12</f>
        <v/>
      </c>
      <c r="H9" t="str">
        <f>'Journal Entry'!M12</f>
        <v/>
      </c>
      <c r="I9" t="str">
        <f>'Journal Entry'!O12</f>
        <v/>
      </c>
      <c r="J9" t="str">
        <f>'Journal Entry'!P12</f>
        <v/>
      </c>
      <c r="L9" t="str">
        <f>IF('Journal Entry'!I12="","",'Journal Entry'!I12)</f>
        <v/>
      </c>
      <c r="M9" t="str">
        <f>IF('Journal Entry'!H12="","",'Journal Entry'!H12)</f>
        <v/>
      </c>
      <c r="N9" t="str">
        <f>'Journal Entry'!R12</f>
        <v/>
      </c>
      <c r="O9" t="str">
        <f>'Journal Entry'!Q12</f>
        <v/>
      </c>
      <c r="P9" t="str">
        <f>'Journal Entry'!T12</f>
        <v/>
      </c>
      <c r="Q9" t="str">
        <f>'Journal Entry'!S12</f>
        <v/>
      </c>
    </row>
    <row r="10" spans="1:22" x14ac:dyDescent="0.2">
      <c r="A10" t="str">
        <f>'Journal Entry'!N13</f>
        <v/>
      </c>
      <c r="B10" t="s">
        <v>276</v>
      </c>
      <c r="C10" s="25" t="str">
        <f>IF('Journal Entry'!A13="","",'Journal Entry'!A13)</f>
        <v/>
      </c>
      <c r="D10" s="25" t="str">
        <f>IF('Journal Entry'!B13="","",'Journal Entry'!B13)</f>
        <v/>
      </c>
      <c r="E10" t="str">
        <f>IF('Journal Entry'!J13="","",'Journal Entry'!J13)</f>
        <v/>
      </c>
      <c r="G10" t="str">
        <f>'Journal Entry'!L13</f>
        <v/>
      </c>
      <c r="H10" t="str">
        <f>'Journal Entry'!M13</f>
        <v/>
      </c>
      <c r="I10" t="str">
        <f>'Journal Entry'!O13</f>
        <v/>
      </c>
      <c r="J10" t="str">
        <f>'Journal Entry'!P13</f>
        <v/>
      </c>
      <c r="L10" t="str">
        <f>IF('Journal Entry'!I13="","",'Journal Entry'!I13)</f>
        <v/>
      </c>
      <c r="M10" t="str">
        <f>IF('Journal Entry'!H13="","",'Journal Entry'!H13)</f>
        <v/>
      </c>
      <c r="N10" t="str">
        <f>'Journal Entry'!R13</f>
        <v/>
      </c>
      <c r="O10" t="str">
        <f>'Journal Entry'!Q13</f>
        <v/>
      </c>
      <c r="P10" t="str">
        <f>'Journal Entry'!T13</f>
        <v/>
      </c>
      <c r="Q10" t="str">
        <f>'Journal Entry'!S13</f>
        <v/>
      </c>
    </row>
    <row r="11" spans="1:22" x14ac:dyDescent="0.2">
      <c r="A11" t="str">
        <f>'Journal Entry'!N14</f>
        <v/>
      </c>
      <c r="B11" t="s">
        <v>276</v>
      </c>
      <c r="C11" s="25" t="str">
        <f>IF('Journal Entry'!A14="","",'Journal Entry'!A14)</f>
        <v/>
      </c>
      <c r="D11" s="25" t="str">
        <f>IF('Journal Entry'!B14="","",'Journal Entry'!B14)</f>
        <v/>
      </c>
      <c r="E11" t="str">
        <f>IF('Journal Entry'!J14="","",'Journal Entry'!J14)</f>
        <v/>
      </c>
      <c r="G11" t="str">
        <f>'Journal Entry'!L14</f>
        <v/>
      </c>
      <c r="H11" t="str">
        <f>'Journal Entry'!M14</f>
        <v/>
      </c>
      <c r="I11" t="str">
        <f>'Journal Entry'!O14</f>
        <v/>
      </c>
      <c r="J11" t="str">
        <f>'Journal Entry'!P14</f>
        <v/>
      </c>
      <c r="L11" t="str">
        <f>IF('Journal Entry'!I14="","",'Journal Entry'!I14)</f>
        <v/>
      </c>
      <c r="M11" t="str">
        <f>IF('Journal Entry'!H14="","",'Journal Entry'!H14)</f>
        <v/>
      </c>
      <c r="N11" t="str">
        <f>'Journal Entry'!R14</f>
        <v/>
      </c>
      <c r="O11" t="str">
        <f>'Journal Entry'!Q14</f>
        <v/>
      </c>
      <c r="P11" t="str">
        <f>'Journal Entry'!T14</f>
        <v/>
      </c>
      <c r="Q11" t="str">
        <f>'Journal Entry'!S14</f>
        <v/>
      </c>
    </row>
    <row r="12" spans="1:22" x14ac:dyDescent="0.2">
      <c r="A12" t="str">
        <f>'Journal Entry'!N15</f>
        <v/>
      </c>
      <c r="B12" t="s">
        <v>276</v>
      </c>
      <c r="C12" s="25" t="str">
        <f>IF('Journal Entry'!A15="","",'Journal Entry'!A15)</f>
        <v/>
      </c>
      <c r="D12" s="25" t="str">
        <f>IF('Journal Entry'!B15="","",'Journal Entry'!B15)</f>
        <v/>
      </c>
      <c r="E12" t="str">
        <f>IF('Journal Entry'!J15="","",'Journal Entry'!J15)</f>
        <v/>
      </c>
      <c r="G12" t="str">
        <f>'Journal Entry'!L15</f>
        <v/>
      </c>
      <c r="H12" t="str">
        <f>'Journal Entry'!M15</f>
        <v/>
      </c>
      <c r="I12" t="str">
        <f>'Journal Entry'!O15</f>
        <v/>
      </c>
      <c r="J12" t="str">
        <f>'Journal Entry'!P15</f>
        <v/>
      </c>
      <c r="L12" t="str">
        <f>IF('Journal Entry'!I15="","",'Journal Entry'!I15)</f>
        <v/>
      </c>
      <c r="M12" t="str">
        <f>IF('Journal Entry'!H15="","",'Journal Entry'!H15)</f>
        <v/>
      </c>
      <c r="N12" t="str">
        <f>'Journal Entry'!R15</f>
        <v/>
      </c>
      <c r="O12" t="str">
        <f>'Journal Entry'!Q15</f>
        <v/>
      </c>
      <c r="P12" t="str">
        <f>'Journal Entry'!T15</f>
        <v/>
      </c>
      <c r="Q12" t="str">
        <f>'Journal Entry'!S15</f>
        <v/>
      </c>
    </row>
    <row r="13" spans="1:22" x14ac:dyDescent="0.2">
      <c r="A13" t="str">
        <f>'Journal Entry'!N16</f>
        <v/>
      </c>
      <c r="B13" t="s">
        <v>276</v>
      </c>
      <c r="C13" s="25" t="str">
        <f>IF('Journal Entry'!A16="","",'Journal Entry'!A16)</f>
        <v/>
      </c>
      <c r="D13" s="25" t="str">
        <f>IF('Journal Entry'!B16="","",'Journal Entry'!B16)</f>
        <v/>
      </c>
      <c r="E13" t="str">
        <f>IF('Journal Entry'!J16="","",'Journal Entry'!J16)</f>
        <v/>
      </c>
      <c r="G13" t="str">
        <f>'Journal Entry'!L16</f>
        <v/>
      </c>
      <c r="H13" t="str">
        <f>'Journal Entry'!M16</f>
        <v/>
      </c>
      <c r="I13" t="str">
        <f>'Journal Entry'!O16</f>
        <v/>
      </c>
      <c r="J13" t="str">
        <f>'Journal Entry'!P16</f>
        <v/>
      </c>
      <c r="L13" t="str">
        <f>IF('Journal Entry'!I16="","",'Journal Entry'!I16)</f>
        <v/>
      </c>
      <c r="M13" t="str">
        <f>IF('Journal Entry'!H16="","",'Journal Entry'!H16)</f>
        <v/>
      </c>
      <c r="N13" t="str">
        <f>'Journal Entry'!R16</f>
        <v/>
      </c>
      <c r="O13" t="str">
        <f>'Journal Entry'!Q16</f>
        <v/>
      </c>
      <c r="P13" t="str">
        <f>'Journal Entry'!T16</f>
        <v/>
      </c>
      <c r="Q13" t="str">
        <f>'Journal Entry'!S16</f>
        <v/>
      </c>
    </row>
    <row r="14" spans="1:22" x14ac:dyDescent="0.2">
      <c r="A14" t="str">
        <f>'Journal Entry'!N17</f>
        <v/>
      </c>
      <c r="B14" t="s">
        <v>276</v>
      </c>
      <c r="C14" s="25" t="str">
        <f>IF('Journal Entry'!A17="","",'Journal Entry'!A17)</f>
        <v/>
      </c>
      <c r="D14" s="25" t="str">
        <f>IF('Journal Entry'!B17="","",'Journal Entry'!B17)</f>
        <v/>
      </c>
      <c r="E14" t="str">
        <f>IF('Journal Entry'!J17="","",'Journal Entry'!J17)</f>
        <v/>
      </c>
      <c r="G14" t="str">
        <f>'Journal Entry'!L17</f>
        <v/>
      </c>
      <c r="H14" t="str">
        <f>'Journal Entry'!M17</f>
        <v/>
      </c>
      <c r="I14" t="str">
        <f>'Journal Entry'!O17</f>
        <v/>
      </c>
      <c r="J14" t="str">
        <f>'Journal Entry'!P17</f>
        <v/>
      </c>
      <c r="L14" t="str">
        <f>IF('Journal Entry'!I17="","",'Journal Entry'!I17)</f>
        <v/>
      </c>
      <c r="M14" t="str">
        <f>IF('Journal Entry'!H17="","",'Journal Entry'!H17)</f>
        <v/>
      </c>
      <c r="N14" t="str">
        <f>'Journal Entry'!R17</f>
        <v/>
      </c>
      <c r="O14" t="str">
        <f>'Journal Entry'!Q17</f>
        <v/>
      </c>
      <c r="P14" t="str">
        <f>'Journal Entry'!T17</f>
        <v/>
      </c>
      <c r="Q14" t="str">
        <f>'Journal Entry'!S17</f>
        <v/>
      </c>
    </row>
    <row r="15" spans="1:22" x14ac:dyDescent="0.2">
      <c r="A15" t="str">
        <f>'Journal Entry'!N18</f>
        <v/>
      </c>
      <c r="B15" t="s">
        <v>276</v>
      </c>
      <c r="C15" s="25" t="str">
        <f>IF('Journal Entry'!A18="","",'Journal Entry'!A18)</f>
        <v/>
      </c>
      <c r="D15" s="25" t="str">
        <f>IF('Journal Entry'!B18="","",'Journal Entry'!B18)</f>
        <v/>
      </c>
      <c r="E15" t="str">
        <f>IF('Journal Entry'!J18="","",'Journal Entry'!J18)</f>
        <v/>
      </c>
      <c r="G15" t="str">
        <f>'Journal Entry'!L18</f>
        <v/>
      </c>
      <c r="H15" t="str">
        <f>'Journal Entry'!M18</f>
        <v/>
      </c>
      <c r="I15" t="str">
        <f>'Journal Entry'!O18</f>
        <v/>
      </c>
      <c r="J15" t="str">
        <f>'Journal Entry'!P18</f>
        <v/>
      </c>
      <c r="L15" t="str">
        <f>IF('Journal Entry'!I18="","",'Journal Entry'!I18)</f>
        <v/>
      </c>
      <c r="M15" t="str">
        <f>IF('Journal Entry'!H18="","",'Journal Entry'!H18)</f>
        <v/>
      </c>
      <c r="N15" t="str">
        <f>'Journal Entry'!R18</f>
        <v/>
      </c>
      <c r="O15" t="str">
        <f>'Journal Entry'!Q18</f>
        <v/>
      </c>
      <c r="P15" t="str">
        <f>'Journal Entry'!T18</f>
        <v/>
      </c>
      <c r="Q15" t="str">
        <f>'Journal Entry'!S18</f>
        <v/>
      </c>
    </row>
    <row r="16" spans="1:22" x14ac:dyDescent="0.2">
      <c r="A16" t="str">
        <f>'Journal Entry'!N19</f>
        <v/>
      </c>
      <c r="B16" t="s">
        <v>276</v>
      </c>
      <c r="C16" s="25" t="str">
        <f>IF('Journal Entry'!A19="","",'Journal Entry'!A19)</f>
        <v/>
      </c>
      <c r="D16" s="25" t="str">
        <f>IF('Journal Entry'!B19="","",'Journal Entry'!B19)</f>
        <v/>
      </c>
      <c r="E16" t="str">
        <f>IF('Journal Entry'!J19="","",'Journal Entry'!J19)</f>
        <v/>
      </c>
      <c r="G16" t="str">
        <f>'Journal Entry'!L19</f>
        <v/>
      </c>
      <c r="H16" t="str">
        <f>'Journal Entry'!M19</f>
        <v/>
      </c>
      <c r="I16" t="str">
        <f>'Journal Entry'!O19</f>
        <v/>
      </c>
      <c r="J16" t="str">
        <f>'Journal Entry'!P19</f>
        <v/>
      </c>
      <c r="L16" t="str">
        <f>IF('Journal Entry'!I19="","",'Journal Entry'!I19)</f>
        <v/>
      </c>
      <c r="M16" t="str">
        <f>IF('Journal Entry'!H19="","",'Journal Entry'!H19)</f>
        <v/>
      </c>
      <c r="N16" t="str">
        <f>'Journal Entry'!R19</f>
        <v/>
      </c>
      <c r="O16" t="str">
        <f>'Journal Entry'!Q19</f>
        <v/>
      </c>
      <c r="P16" t="str">
        <f>'Journal Entry'!T19</f>
        <v/>
      </c>
      <c r="Q16" t="str">
        <f>'Journal Entry'!S19</f>
        <v/>
      </c>
    </row>
    <row r="17" spans="1:17" x14ac:dyDescent="0.2">
      <c r="A17" t="str">
        <f>'Journal Entry'!N20</f>
        <v/>
      </c>
      <c r="B17" t="s">
        <v>276</v>
      </c>
      <c r="C17" s="25" t="str">
        <f>IF('Journal Entry'!A20="","",'Journal Entry'!A20)</f>
        <v/>
      </c>
      <c r="D17" s="25" t="str">
        <f>IF('Journal Entry'!B20="","",'Journal Entry'!B20)</f>
        <v/>
      </c>
      <c r="E17" t="str">
        <f>IF('Journal Entry'!J20="","",'Journal Entry'!J20)</f>
        <v/>
      </c>
      <c r="G17" t="str">
        <f>'Journal Entry'!L20</f>
        <v/>
      </c>
      <c r="H17" t="str">
        <f>'Journal Entry'!M20</f>
        <v/>
      </c>
      <c r="I17" t="str">
        <f>'Journal Entry'!O20</f>
        <v/>
      </c>
      <c r="J17" t="str">
        <f>'Journal Entry'!P20</f>
        <v/>
      </c>
      <c r="L17" t="str">
        <f>IF('Journal Entry'!I20="","",'Journal Entry'!I20)</f>
        <v/>
      </c>
      <c r="M17" t="str">
        <f>IF('Journal Entry'!H20="","",'Journal Entry'!H20)</f>
        <v/>
      </c>
      <c r="N17" t="str">
        <f>'Journal Entry'!R20</f>
        <v/>
      </c>
      <c r="O17" t="str">
        <f>'Journal Entry'!Q20</f>
        <v/>
      </c>
      <c r="P17" t="str">
        <f>'Journal Entry'!T20</f>
        <v/>
      </c>
      <c r="Q17" t="str">
        <f>'Journal Entry'!S20</f>
        <v/>
      </c>
    </row>
    <row r="18" spans="1:17" x14ac:dyDescent="0.2">
      <c r="A18" t="str">
        <f>'Journal Entry'!N21</f>
        <v/>
      </c>
      <c r="B18" t="s">
        <v>276</v>
      </c>
      <c r="C18" s="25" t="str">
        <f>IF('Journal Entry'!A21="","",'Journal Entry'!A21)</f>
        <v/>
      </c>
      <c r="D18" s="25" t="str">
        <f>IF('Journal Entry'!B21="","",'Journal Entry'!B21)</f>
        <v/>
      </c>
      <c r="E18" t="str">
        <f>IF('Journal Entry'!J21="","",'Journal Entry'!J21)</f>
        <v/>
      </c>
      <c r="G18" t="str">
        <f>'Journal Entry'!L21</f>
        <v/>
      </c>
      <c r="H18" t="str">
        <f>'Journal Entry'!M21</f>
        <v/>
      </c>
      <c r="I18" t="str">
        <f>'Journal Entry'!O21</f>
        <v/>
      </c>
      <c r="J18" t="str">
        <f>'Journal Entry'!P21</f>
        <v/>
      </c>
      <c r="L18" t="str">
        <f>IF('Journal Entry'!I21="","",'Journal Entry'!I21)</f>
        <v/>
      </c>
      <c r="M18" t="str">
        <f>IF('Journal Entry'!H21="","",'Journal Entry'!H21)</f>
        <v/>
      </c>
      <c r="N18" t="str">
        <f>'Journal Entry'!R21</f>
        <v/>
      </c>
      <c r="O18" t="str">
        <f>'Journal Entry'!Q21</f>
        <v/>
      </c>
      <c r="P18" t="str">
        <f>'Journal Entry'!T21</f>
        <v/>
      </c>
      <c r="Q18" t="str">
        <f>'Journal Entry'!S21</f>
        <v/>
      </c>
    </row>
    <row r="19" spans="1:17" x14ac:dyDescent="0.2">
      <c r="A19" t="str">
        <f>'Journal Entry'!N22</f>
        <v/>
      </c>
      <c r="B19" t="s">
        <v>276</v>
      </c>
      <c r="C19" s="25" t="str">
        <f>IF('Journal Entry'!A22="","",'Journal Entry'!A22)</f>
        <v/>
      </c>
      <c r="D19" s="25" t="str">
        <f>IF('Journal Entry'!B22="","",'Journal Entry'!B22)</f>
        <v/>
      </c>
      <c r="E19" t="str">
        <f>IF('Journal Entry'!J22="","",'Journal Entry'!J22)</f>
        <v/>
      </c>
      <c r="G19" t="str">
        <f>'Journal Entry'!L22</f>
        <v/>
      </c>
      <c r="H19" t="str">
        <f>'Journal Entry'!M22</f>
        <v/>
      </c>
      <c r="I19" t="str">
        <f>'Journal Entry'!O22</f>
        <v/>
      </c>
      <c r="J19" t="str">
        <f>'Journal Entry'!P22</f>
        <v/>
      </c>
      <c r="L19" t="str">
        <f>IF('Journal Entry'!I22="","",'Journal Entry'!I22)</f>
        <v/>
      </c>
      <c r="M19" t="str">
        <f>IF('Journal Entry'!H22="","",'Journal Entry'!H22)</f>
        <v/>
      </c>
      <c r="N19" t="str">
        <f>'Journal Entry'!R22</f>
        <v/>
      </c>
      <c r="O19" t="str">
        <f>'Journal Entry'!Q22</f>
        <v/>
      </c>
      <c r="P19" t="str">
        <f>'Journal Entry'!T22</f>
        <v/>
      </c>
      <c r="Q19" t="str">
        <f>'Journal Entry'!S22</f>
        <v/>
      </c>
    </row>
    <row r="20" spans="1:17" x14ac:dyDescent="0.2">
      <c r="A20" t="str">
        <f>'Journal Entry'!N23</f>
        <v/>
      </c>
      <c r="B20" t="s">
        <v>276</v>
      </c>
      <c r="C20" s="25" t="str">
        <f>IF('Journal Entry'!A23="","",'Journal Entry'!A23)</f>
        <v/>
      </c>
      <c r="D20" s="25" t="str">
        <f>IF('Journal Entry'!B23="","",'Journal Entry'!B23)</f>
        <v/>
      </c>
      <c r="E20" t="str">
        <f>IF('Journal Entry'!J23="","",'Journal Entry'!J23)</f>
        <v/>
      </c>
      <c r="G20" t="str">
        <f>'Journal Entry'!L23</f>
        <v/>
      </c>
      <c r="H20" t="str">
        <f>'Journal Entry'!M23</f>
        <v/>
      </c>
      <c r="I20" t="str">
        <f>'Journal Entry'!O23</f>
        <v/>
      </c>
      <c r="J20" t="str">
        <f>'Journal Entry'!P23</f>
        <v/>
      </c>
      <c r="L20" t="str">
        <f>IF('Journal Entry'!I23="","",'Journal Entry'!I23)</f>
        <v/>
      </c>
      <c r="M20" t="str">
        <f>IF('Journal Entry'!H23="","",'Journal Entry'!H23)</f>
        <v/>
      </c>
      <c r="N20" t="str">
        <f>'Journal Entry'!R23</f>
        <v/>
      </c>
      <c r="O20" t="str">
        <f>'Journal Entry'!Q23</f>
        <v/>
      </c>
      <c r="P20" t="str">
        <f>'Journal Entry'!T23</f>
        <v/>
      </c>
      <c r="Q20" t="str">
        <f>'Journal Entry'!S23</f>
        <v/>
      </c>
    </row>
    <row r="21" spans="1:17" x14ac:dyDescent="0.2">
      <c r="A21" t="str">
        <f>'Journal Entry'!N24</f>
        <v/>
      </c>
      <c r="B21" t="s">
        <v>276</v>
      </c>
      <c r="C21" s="25" t="str">
        <f>IF('Journal Entry'!A24="","",'Journal Entry'!A24)</f>
        <v/>
      </c>
      <c r="D21" s="25" t="str">
        <f>IF('Journal Entry'!B24="","",'Journal Entry'!B24)</f>
        <v/>
      </c>
      <c r="E21" t="str">
        <f>IF('Journal Entry'!J24="","",'Journal Entry'!J24)</f>
        <v/>
      </c>
      <c r="G21" t="str">
        <f>'Journal Entry'!L24</f>
        <v/>
      </c>
      <c r="H21" t="str">
        <f>'Journal Entry'!M24</f>
        <v/>
      </c>
      <c r="I21" t="str">
        <f>'Journal Entry'!O24</f>
        <v/>
      </c>
      <c r="J21" t="str">
        <f>'Journal Entry'!P24</f>
        <v/>
      </c>
      <c r="L21" t="str">
        <f>IF('Journal Entry'!I24="","",'Journal Entry'!I24)</f>
        <v/>
      </c>
      <c r="M21" t="str">
        <f>IF('Journal Entry'!H24="","",'Journal Entry'!H24)</f>
        <v/>
      </c>
      <c r="N21" t="str">
        <f>'Journal Entry'!R24</f>
        <v/>
      </c>
      <c r="O21" t="str">
        <f>'Journal Entry'!Q24</f>
        <v/>
      </c>
      <c r="P21" t="str">
        <f>'Journal Entry'!T24</f>
        <v/>
      </c>
      <c r="Q21" t="str">
        <f>'Journal Entry'!S24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9"/>
  <sheetViews>
    <sheetView workbookViewId="0">
      <selection activeCell="A25" sqref="A25"/>
    </sheetView>
  </sheetViews>
  <sheetFormatPr defaultRowHeight="12.75" x14ac:dyDescent="0.2"/>
  <cols>
    <col min="1" max="1" width="46.28515625" bestFit="1" customWidth="1"/>
    <col min="4" max="4" width="51.85546875" bestFit="1" customWidth="1"/>
  </cols>
  <sheetData>
    <row r="1" spans="1:5" x14ac:dyDescent="0.2">
      <c r="A1" s="38" t="s">
        <v>0</v>
      </c>
      <c r="B1" s="38" t="s">
        <v>25</v>
      </c>
      <c r="C1" s="38" t="s">
        <v>25</v>
      </c>
      <c r="D1" s="38" t="s">
        <v>26</v>
      </c>
      <c r="E1" s="38" t="s">
        <v>394</v>
      </c>
    </row>
    <row r="3" spans="1:5" x14ac:dyDescent="0.2">
      <c r="A3" t="s">
        <v>32</v>
      </c>
      <c r="B3" t="s">
        <v>118</v>
      </c>
      <c r="C3">
        <v>74800</v>
      </c>
      <c r="D3" t="s">
        <v>214</v>
      </c>
      <c r="E3" t="s">
        <v>395</v>
      </c>
    </row>
    <row r="4" spans="1:5" x14ac:dyDescent="0.2">
      <c r="A4" t="s">
        <v>33</v>
      </c>
      <c r="B4" t="s">
        <v>119</v>
      </c>
      <c r="C4">
        <v>75000</v>
      </c>
      <c r="D4" t="s">
        <v>215</v>
      </c>
      <c r="E4" t="s">
        <v>395</v>
      </c>
    </row>
    <row r="5" spans="1:5" x14ac:dyDescent="0.2">
      <c r="A5" t="s">
        <v>34</v>
      </c>
      <c r="B5" t="s">
        <v>120</v>
      </c>
      <c r="C5">
        <v>73400</v>
      </c>
      <c r="D5" t="s">
        <v>216</v>
      </c>
      <c r="E5" t="s">
        <v>395</v>
      </c>
    </row>
    <row r="6" spans="1:5" x14ac:dyDescent="0.2">
      <c r="A6" t="s">
        <v>282</v>
      </c>
      <c r="B6" t="s">
        <v>297</v>
      </c>
      <c r="C6">
        <v>79500</v>
      </c>
      <c r="D6" t="s">
        <v>311</v>
      </c>
      <c r="E6" t="s">
        <v>395</v>
      </c>
    </row>
    <row r="7" spans="1:5" x14ac:dyDescent="0.2">
      <c r="A7" t="s">
        <v>35</v>
      </c>
      <c r="B7" t="s">
        <v>121</v>
      </c>
      <c r="C7">
        <v>75000</v>
      </c>
      <c r="D7" t="s">
        <v>215</v>
      </c>
      <c r="E7" t="s">
        <v>395</v>
      </c>
    </row>
    <row r="8" spans="1:5" x14ac:dyDescent="0.2">
      <c r="A8" s="4" t="s">
        <v>283</v>
      </c>
      <c r="B8" s="3" t="s">
        <v>298</v>
      </c>
      <c r="C8">
        <v>79600</v>
      </c>
      <c r="D8" t="s">
        <v>312</v>
      </c>
      <c r="E8" t="s">
        <v>395</v>
      </c>
    </row>
    <row r="9" spans="1:5" x14ac:dyDescent="0.2">
      <c r="A9" t="s">
        <v>36</v>
      </c>
      <c r="B9" t="s">
        <v>122</v>
      </c>
      <c r="C9">
        <v>75000</v>
      </c>
      <c r="D9" t="s">
        <v>215</v>
      </c>
      <c r="E9" t="s">
        <v>395</v>
      </c>
    </row>
    <row r="10" spans="1:5" x14ac:dyDescent="0.2">
      <c r="A10" t="s">
        <v>284</v>
      </c>
      <c r="B10" t="s">
        <v>299</v>
      </c>
      <c r="C10">
        <v>79350</v>
      </c>
      <c r="D10" t="s">
        <v>313</v>
      </c>
      <c r="E10" t="s">
        <v>395</v>
      </c>
    </row>
    <row r="11" spans="1:5" x14ac:dyDescent="0.2">
      <c r="A11" t="s">
        <v>4</v>
      </c>
      <c r="B11" t="s">
        <v>14</v>
      </c>
      <c r="C11">
        <v>70000</v>
      </c>
      <c r="D11" t="s">
        <v>24</v>
      </c>
      <c r="E11" t="s">
        <v>395</v>
      </c>
    </row>
    <row r="12" spans="1:5" x14ac:dyDescent="0.2">
      <c r="A12" t="s">
        <v>37</v>
      </c>
      <c r="B12" t="s">
        <v>123</v>
      </c>
      <c r="C12">
        <v>72200</v>
      </c>
      <c r="D12" t="s">
        <v>217</v>
      </c>
      <c r="E12" t="s">
        <v>395</v>
      </c>
    </row>
    <row r="13" spans="1:5" x14ac:dyDescent="0.2">
      <c r="A13" t="s">
        <v>38</v>
      </c>
      <c r="B13" t="s">
        <v>124</v>
      </c>
      <c r="C13">
        <v>73100</v>
      </c>
      <c r="D13" t="s">
        <v>218</v>
      </c>
      <c r="E13" t="s">
        <v>395</v>
      </c>
    </row>
    <row r="14" spans="1:5" x14ac:dyDescent="0.2">
      <c r="A14" t="s">
        <v>39</v>
      </c>
      <c r="B14" t="s">
        <v>125</v>
      </c>
      <c r="C14">
        <v>75000</v>
      </c>
      <c r="D14" t="s">
        <v>215</v>
      </c>
      <c r="E14" t="s">
        <v>395</v>
      </c>
    </row>
    <row r="15" spans="1:5" x14ac:dyDescent="0.2">
      <c r="A15" t="s">
        <v>40</v>
      </c>
      <c r="B15" t="s">
        <v>126</v>
      </c>
      <c r="C15">
        <v>73100</v>
      </c>
      <c r="D15" t="s">
        <v>218</v>
      </c>
      <c r="E15" t="s">
        <v>395</v>
      </c>
    </row>
    <row r="16" spans="1:5" x14ac:dyDescent="0.2">
      <c r="A16" t="s">
        <v>41</v>
      </c>
      <c r="B16" t="s">
        <v>127</v>
      </c>
      <c r="C16">
        <v>71300</v>
      </c>
      <c r="D16" t="s">
        <v>219</v>
      </c>
      <c r="E16" t="s">
        <v>395</v>
      </c>
    </row>
    <row r="17" spans="1:5" x14ac:dyDescent="0.2">
      <c r="A17" t="s">
        <v>388</v>
      </c>
      <c r="B17" t="s">
        <v>389</v>
      </c>
      <c r="C17">
        <v>75000</v>
      </c>
      <c r="D17" t="s">
        <v>215</v>
      </c>
      <c r="E17" t="s">
        <v>395</v>
      </c>
    </row>
    <row r="18" spans="1:5" x14ac:dyDescent="0.2">
      <c r="A18" t="s">
        <v>42</v>
      </c>
      <c r="B18" t="s">
        <v>128</v>
      </c>
      <c r="C18">
        <v>71300</v>
      </c>
      <c r="D18" t="s">
        <v>219</v>
      </c>
      <c r="E18" t="s">
        <v>395</v>
      </c>
    </row>
    <row r="19" spans="1:5" x14ac:dyDescent="0.2">
      <c r="A19" t="s">
        <v>43</v>
      </c>
      <c r="B19" t="s">
        <v>129</v>
      </c>
      <c r="C19">
        <v>71300</v>
      </c>
      <c r="D19" t="s">
        <v>219</v>
      </c>
      <c r="E19" t="s">
        <v>395</v>
      </c>
    </row>
    <row r="20" spans="1:5" x14ac:dyDescent="0.2">
      <c r="A20" s="4" t="s">
        <v>44</v>
      </c>
      <c r="B20" s="3" t="s">
        <v>130</v>
      </c>
      <c r="C20">
        <v>71300</v>
      </c>
      <c r="D20" t="s">
        <v>219</v>
      </c>
      <c r="E20" t="s">
        <v>395</v>
      </c>
    </row>
    <row r="21" spans="1:5" x14ac:dyDescent="0.2">
      <c r="A21" t="s">
        <v>45</v>
      </c>
      <c r="B21" t="s">
        <v>131</v>
      </c>
      <c r="C21">
        <v>71300</v>
      </c>
      <c r="D21" t="s">
        <v>219</v>
      </c>
      <c r="E21" t="s">
        <v>395</v>
      </c>
    </row>
    <row r="22" spans="1:5" x14ac:dyDescent="0.2">
      <c r="A22" s="4" t="s">
        <v>46</v>
      </c>
      <c r="B22" s="3" t="s">
        <v>132</v>
      </c>
      <c r="C22">
        <v>73400</v>
      </c>
      <c r="D22" t="s">
        <v>216</v>
      </c>
      <c r="E22" t="s">
        <v>395</v>
      </c>
    </row>
    <row r="23" spans="1:5" x14ac:dyDescent="0.2">
      <c r="A23" t="s">
        <v>5</v>
      </c>
      <c r="B23" t="s">
        <v>15</v>
      </c>
      <c r="C23">
        <v>70000</v>
      </c>
      <c r="D23" t="s">
        <v>24</v>
      </c>
      <c r="E23" t="s">
        <v>395</v>
      </c>
    </row>
    <row r="24" spans="1:5" x14ac:dyDescent="0.2">
      <c r="A24" t="s">
        <v>369</v>
      </c>
      <c r="B24" t="s">
        <v>372</v>
      </c>
      <c r="C24">
        <v>79700</v>
      </c>
      <c r="D24" s="36" t="s">
        <v>314</v>
      </c>
      <c r="E24" t="s">
        <v>395</v>
      </c>
    </row>
    <row r="25" spans="1:5" x14ac:dyDescent="0.2">
      <c r="A25" t="s">
        <v>370</v>
      </c>
      <c r="B25" t="s">
        <v>373</v>
      </c>
      <c r="C25">
        <v>79700</v>
      </c>
      <c r="D25" s="36" t="s">
        <v>314</v>
      </c>
      <c r="E25" t="s">
        <v>395</v>
      </c>
    </row>
    <row r="26" spans="1:5" x14ac:dyDescent="0.2">
      <c r="A26" t="s">
        <v>371</v>
      </c>
      <c r="B26" t="s">
        <v>374</v>
      </c>
      <c r="C26">
        <v>79700</v>
      </c>
      <c r="D26" s="36" t="s">
        <v>314</v>
      </c>
      <c r="E26" t="s">
        <v>395</v>
      </c>
    </row>
    <row r="27" spans="1:5" x14ac:dyDescent="0.2">
      <c r="A27" t="s">
        <v>47</v>
      </c>
      <c r="B27" t="s">
        <v>133</v>
      </c>
      <c r="C27">
        <v>74600</v>
      </c>
      <c r="D27" s="4" t="s">
        <v>363</v>
      </c>
      <c r="E27" t="s">
        <v>395</v>
      </c>
    </row>
    <row r="28" spans="1:5" x14ac:dyDescent="0.2">
      <c r="A28" t="s">
        <v>384</v>
      </c>
      <c r="B28" t="s">
        <v>385</v>
      </c>
      <c r="C28">
        <v>74800</v>
      </c>
      <c r="D28" t="s">
        <v>214</v>
      </c>
      <c r="E28" t="s">
        <v>395</v>
      </c>
    </row>
    <row r="29" spans="1:5" x14ac:dyDescent="0.2">
      <c r="A29" t="s">
        <v>6</v>
      </c>
      <c r="B29" t="s">
        <v>16</v>
      </c>
      <c r="C29">
        <v>70000</v>
      </c>
      <c r="D29" t="s">
        <v>24</v>
      </c>
      <c r="E29" t="s">
        <v>395</v>
      </c>
    </row>
    <row r="30" spans="1:5" x14ac:dyDescent="0.2">
      <c r="A30" t="s">
        <v>48</v>
      </c>
      <c r="B30" t="s">
        <v>134</v>
      </c>
      <c r="C30">
        <v>73200</v>
      </c>
      <c r="D30" s="4" t="s">
        <v>364</v>
      </c>
      <c r="E30" t="s">
        <v>395</v>
      </c>
    </row>
    <row r="31" spans="1:5" x14ac:dyDescent="0.2">
      <c r="A31" t="s">
        <v>285</v>
      </c>
      <c r="B31" t="s">
        <v>300</v>
      </c>
      <c r="C31">
        <v>79700</v>
      </c>
      <c r="D31" t="s">
        <v>314</v>
      </c>
      <c r="E31" t="s">
        <v>395</v>
      </c>
    </row>
    <row r="32" spans="1:5" x14ac:dyDescent="0.2">
      <c r="A32" t="s">
        <v>49</v>
      </c>
      <c r="B32" t="s">
        <v>135</v>
      </c>
      <c r="C32">
        <v>73400</v>
      </c>
      <c r="D32" t="s">
        <v>216</v>
      </c>
      <c r="E32" t="s">
        <v>395</v>
      </c>
    </row>
    <row r="33" spans="1:5" x14ac:dyDescent="0.2">
      <c r="A33" t="s">
        <v>379</v>
      </c>
      <c r="B33" s="37" t="s">
        <v>380</v>
      </c>
      <c r="C33">
        <v>73100</v>
      </c>
      <c r="D33" t="s">
        <v>218</v>
      </c>
      <c r="E33" t="s">
        <v>395</v>
      </c>
    </row>
    <row r="34" spans="1:5" x14ac:dyDescent="0.2">
      <c r="A34" s="4" t="s">
        <v>286</v>
      </c>
      <c r="B34" s="3" t="s">
        <v>301</v>
      </c>
      <c r="C34">
        <v>79600</v>
      </c>
      <c r="D34" t="s">
        <v>312</v>
      </c>
      <c r="E34" t="s">
        <v>395</v>
      </c>
    </row>
    <row r="35" spans="1:5" x14ac:dyDescent="0.2">
      <c r="A35" t="s">
        <v>287</v>
      </c>
      <c r="B35" t="s">
        <v>302</v>
      </c>
      <c r="C35">
        <v>79600</v>
      </c>
      <c r="D35" t="s">
        <v>312</v>
      </c>
      <c r="E35" t="s">
        <v>395</v>
      </c>
    </row>
    <row r="36" spans="1:5" x14ac:dyDescent="0.2">
      <c r="A36" t="s">
        <v>288</v>
      </c>
      <c r="B36" t="s">
        <v>303</v>
      </c>
      <c r="C36">
        <v>79600</v>
      </c>
      <c r="D36" t="s">
        <v>312</v>
      </c>
      <c r="E36" t="s">
        <v>395</v>
      </c>
    </row>
    <row r="37" spans="1:5" x14ac:dyDescent="0.2">
      <c r="A37" t="s">
        <v>289</v>
      </c>
      <c r="B37" t="s">
        <v>304</v>
      </c>
      <c r="C37">
        <v>79600</v>
      </c>
      <c r="D37" t="s">
        <v>312</v>
      </c>
      <c r="E37" t="s">
        <v>395</v>
      </c>
    </row>
    <row r="38" spans="1:5" x14ac:dyDescent="0.2">
      <c r="A38" t="s">
        <v>290</v>
      </c>
      <c r="B38" t="s">
        <v>305</v>
      </c>
      <c r="C38">
        <v>79600</v>
      </c>
      <c r="D38" t="s">
        <v>312</v>
      </c>
      <c r="E38" t="s">
        <v>395</v>
      </c>
    </row>
    <row r="39" spans="1:5" x14ac:dyDescent="0.2">
      <c r="A39" t="s">
        <v>291</v>
      </c>
      <c r="B39" t="s">
        <v>306</v>
      </c>
      <c r="C39">
        <v>79600</v>
      </c>
      <c r="D39" t="s">
        <v>312</v>
      </c>
      <c r="E39" t="s">
        <v>395</v>
      </c>
    </row>
    <row r="40" spans="1:5" x14ac:dyDescent="0.2">
      <c r="A40" s="4" t="s">
        <v>50</v>
      </c>
      <c r="B40" s="3" t="s">
        <v>136</v>
      </c>
      <c r="C40">
        <v>74100</v>
      </c>
      <c r="D40" t="s">
        <v>220</v>
      </c>
      <c r="E40" t="s">
        <v>395</v>
      </c>
    </row>
    <row r="41" spans="1:5" x14ac:dyDescent="0.2">
      <c r="A41" t="s">
        <v>51</v>
      </c>
      <c r="B41" t="s">
        <v>137</v>
      </c>
      <c r="C41">
        <v>74800</v>
      </c>
      <c r="D41" t="s">
        <v>214</v>
      </c>
      <c r="E41" t="s">
        <v>395</v>
      </c>
    </row>
    <row r="42" spans="1:5" x14ac:dyDescent="0.2">
      <c r="A42" t="s">
        <v>52</v>
      </c>
      <c r="B42" t="s">
        <v>138</v>
      </c>
      <c r="C42">
        <v>75000</v>
      </c>
      <c r="D42" s="4" t="s">
        <v>215</v>
      </c>
      <c r="E42" t="s">
        <v>395</v>
      </c>
    </row>
    <row r="43" spans="1:5" x14ac:dyDescent="0.2">
      <c r="A43" t="s">
        <v>53</v>
      </c>
      <c r="B43" t="s">
        <v>139</v>
      </c>
      <c r="C43">
        <v>71405</v>
      </c>
      <c r="D43" s="4" t="s">
        <v>365</v>
      </c>
      <c r="E43" t="s">
        <v>395</v>
      </c>
    </row>
    <row r="44" spans="1:5" x14ac:dyDescent="0.2">
      <c r="A44" t="s">
        <v>7</v>
      </c>
      <c r="B44" t="s">
        <v>17</v>
      </c>
      <c r="C44">
        <v>70000</v>
      </c>
      <c r="D44" t="s">
        <v>24</v>
      </c>
      <c r="E44" t="s">
        <v>395</v>
      </c>
    </row>
    <row r="45" spans="1:5" x14ac:dyDescent="0.2">
      <c r="A45" t="s">
        <v>54</v>
      </c>
      <c r="B45" t="s">
        <v>140</v>
      </c>
      <c r="C45">
        <v>71300</v>
      </c>
      <c r="D45" t="s">
        <v>219</v>
      </c>
      <c r="E45" t="s">
        <v>395</v>
      </c>
    </row>
    <row r="46" spans="1:5" x14ac:dyDescent="0.2">
      <c r="A46" t="s">
        <v>55</v>
      </c>
      <c r="B46" t="s">
        <v>141</v>
      </c>
      <c r="C46">
        <v>73100</v>
      </c>
      <c r="D46" t="s">
        <v>218</v>
      </c>
      <c r="E46" t="s">
        <v>395</v>
      </c>
    </row>
    <row r="47" spans="1:5" x14ac:dyDescent="0.2">
      <c r="A47" t="s">
        <v>56</v>
      </c>
      <c r="B47" t="s">
        <v>142</v>
      </c>
      <c r="C47">
        <v>74500</v>
      </c>
      <c r="D47" t="s">
        <v>221</v>
      </c>
      <c r="E47" t="s">
        <v>395</v>
      </c>
    </row>
    <row r="48" spans="1:5" x14ac:dyDescent="0.2">
      <c r="A48" t="s">
        <v>292</v>
      </c>
      <c r="B48" t="s">
        <v>307</v>
      </c>
      <c r="C48">
        <v>79200</v>
      </c>
      <c r="D48" t="s">
        <v>315</v>
      </c>
      <c r="E48" t="s">
        <v>395</v>
      </c>
    </row>
    <row r="49" spans="1:5" x14ac:dyDescent="0.2">
      <c r="A49" t="s">
        <v>57</v>
      </c>
      <c r="B49" t="s">
        <v>143</v>
      </c>
      <c r="C49">
        <v>75000</v>
      </c>
      <c r="D49" t="s">
        <v>215</v>
      </c>
      <c r="E49" t="s">
        <v>395</v>
      </c>
    </row>
    <row r="50" spans="1:5" x14ac:dyDescent="0.2">
      <c r="A50" t="s">
        <v>8</v>
      </c>
      <c r="B50" t="s">
        <v>18</v>
      </c>
      <c r="C50">
        <v>70000</v>
      </c>
      <c r="D50" t="s">
        <v>24</v>
      </c>
      <c r="E50" t="s">
        <v>395</v>
      </c>
    </row>
    <row r="51" spans="1:5" x14ac:dyDescent="0.2">
      <c r="A51" t="s">
        <v>58</v>
      </c>
      <c r="B51" t="s">
        <v>144</v>
      </c>
      <c r="C51">
        <v>71300</v>
      </c>
      <c r="D51" t="s">
        <v>219</v>
      </c>
      <c r="E51" t="s">
        <v>395</v>
      </c>
    </row>
    <row r="52" spans="1:5" x14ac:dyDescent="0.2">
      <c r="A52" t="s">
        <v>59</v>
      </c>
      <c r="B52" t="s">
        <v>145</v>
      </c>
      <c r="C52">
        <v>71300</v>
      </c>
      <c r="D52" t="s">
        <v>219</v>
      </c>
      <c r="E52" t="s">
        <v>395</v>
      </c>
    </row>
    <row r="53" spans="1:5" x14ac:dyDescent="0.2">
      <c r="A53" t="s">
        <v>60</v>
      </c>
      <c r="B53" t="s">
        <v>146</v>
      </c>
      <c r="C53">
        <v>71300</v>
      </c>
      <c r="D53" t="s">
        <v>219</v>
      </c>
      <c r="E53" t="s">
        <v>395</v>
      </c>
    </row>
    <row r="54" spans="1:5" x14ac:dyDescent="0.2">
      <c r="A54" t="s">
        <v>61</v>
      </c>
      <c r="B54" t="s">
        <v>147</v>
      </c>
      <c r="C54">
        <v>71300</v>
      </c>
      <c r="D54" t="s">
        <v>219</v>
      </c>
      <c r="E54" t="s">
        <v>395</v>
      </c>
    </row>
    <row r="55" spans="1:5" x14ac:dyDescent="0.2">
      <c r="A55" t="s">
        <v>62</v>
      </c>
      <c r="B55" t="s">
        <v>148</v>
      </c>
      <c r="C55">
        <v>75000</v>
      </c>
      <c r="D55" t="s">
        <v>215</v>
      </c>
      <c r="E55" t="s">
        <v>395</v>
      </c>
    </row>
    <row r="56" spans="1:5" x14ac:dyDescent="0.2">
      <c r="A56" t="s">
        <v>63</v>
      </c>
      <c r="B56" t="s">
        <v>149</v>
      </c>
      <c r="C56">
        <v>73100</v>
      </c>
      <c r="D56" t="s">
        <v>218</v>
      </c>
      <c r="E56" t="s">
        <v>395</v>
      </c>
    </row>
    <row r="57" spans="1:5" x14ac:dyDescent="0.2">
      <c r="A57" t="s">
        <v>64</v>
      </c>
      <c r="B57" t="s">
        <v>150</v>
      </c>
      <c r="C57">
        <v>74100</v>
      </c>
      <c r="D57" t="s">
        <v>220</v>
      </c>
      <c r="E57" t="s">
        <v>395</v>
      </c>
    </row>
    <row r="58" spans="1:5" x14ac:dyDescent="0.2">
      <c r="A58" t="s">
        <v>65</v>
      </c>
      <c r="B58" t="s">
        <v>151</v>
      </c>
      <c r="C58">
        <v>74100</v>
      </c>
      <c r="D58" t="s">
        <v>220</v>
      </c>
      <c r="E58" t="s">
        <v>395</v>
      </c>
    </row>
    <row r="59" spans="1:5" x14ac:dyDescent="0.2">
      <c r="A59" t="s">
        <v>66</v>
      </c>
      <c r="B59" t="s">
        <v>152</v>
      </c>
      <c r="C59">
        <v>74100</v>
      </c>
      <c r="D59" t="s">
        <v>220</v>
      </c>
      <c r="E59" t="s">
        <v>395</v>
      </c>
    </row>
    <row r="60" spans="1:5" x14ac:dyDescent="0.2">
      <c r="A60" t="s">
        <v>392</v>
      </c>
      <c r="B60" t="s">
        <v>393</v>
      </c>
      <c r="C60">
        <v>74100</v>
      </c>
      <c r="D60" t="s">
        <v>220</v>
      </c>
      <c r="E60" t="s">
        <v>395</v>
      </c>
    </row>
    <row r="61" spans="1:5" x14ac:dyDescent="0.2">
      <c r="A61" t="s">
        <v>67</v>
      </c>
      <c r="B61" t="s">
        <v>153</v>
      </c>
      <c r="C61">
        <v>74100</v>
      </c>
      <c r="D61" t="s">
        <v>220</v>
      </c>
      <c r="E61" t="s">
        <v>395</v>
      </c>
    </row>
    <row r="62" spans="1:5" x14ac:dyDescent="0.2">
      <c r="A62" t="s">
        <v>68</v>
      </c>
      <c r="B62" t="s">
        <v>154</v>
      </c>
      <c r="C62">
        <v>74100</v>
      </c>
      <c r="D62" t="s">
        <v>220</v>
      </c>
      <c r="E62" t="s">
        <v>395</v>
      </c>
    </row>
    <row r="63" spans="1:5" x14ac:dyDescent="0.2">
      <c r="A63" t="s">
        <v>69</v>
      </c>
      <c r="B63" t="s">
        <v>155</v>
      </c>
      <c r="C63">
        <v>74100</v>
      </c>
      <c r="D63" t="s">
        <v>220</v>
      </c>
      <c r="E63" t="s">
        <v>395</v>
      </c>
    </row>
    <row r="64" spans="1:5" x14ac:dyDescent="0.2">
      <c r="A64" t="s">
        <v>70</v>
      </c>
      <c r="B64" t="s">
        <v>156</v>
      </c>
      <c r="C64">
        <v>74100</v>
      </c>
      <c r="D64" t="s">
        <v>220</v>
      </c>
      <c r="E64" t="s">
        <v>395</v>
      </c>
    </row>
    <row r="65" spans="1:5" x14ac:dyDescent="0.2">
      <c r="A65" t="s">
        <v>71</v>
      </c>
      <c r="B65" t="s">
        <v>157</v>
      </c>
      <c r="C65">
        <v>74100</v>
      </c>
      <c r="D65" t="s">
        <v>220</v>
      </c>
      <c r="E65" t="s">
        <v>395</v>
      </c>
    </row>
    <row r="66" spans="1:5" x14ac:dyDescent="0.2">
      <c r="A66" t="s">
        <v>72</v>
      </c>
      <c r="B66" t="s">
        <v>158</v>
      </c>
      <c r="C66">
        <v>74100</v>
      </c>
      <c r="D66" t="s">
        <v>220</v>
      </c>
      <c r="E66" t="s">
        <v>395</v>
      </c>
    </row>
    <row r="67" spans="1:5" x14ac:dyDescent="0.2">
      <c r="A67" t="s">
        <v>73</v>
      </c>
      <c r="B67" t="s">
        <v>159</v>
      </c>
      <c r="C67">
        <v>74100</v>
      </c>
      <c r="D67" t="s">
        <v>220</v>
      </c>
      <c r="E67" t="s">
        <v>395</v>
      </c>
    </row>
    <row r="68" spans="1:5" x14ac:dyDescent="0.2">
      <c r="A68" t="s">
        <v>74</v>
      </c>
      <c r="B68" t="s">
        <v>160</v>
      </c>
      <c r="C68">
        <v>74100</v>
      </c>
      <c r="D68" t="s">
        <v>220</v>
      </c>
      <c r="E68" t="s">
        <v>395</v>
      </c>
    </row>
    <row r="69" spans="1:5" x14ac:dyDescent="0.2">
      <c r="A69" t="s">
        <v>75</v>
      </c>
      <c r="B69" t="s">
        <v>161</v>
      </c>
      <c r="C69">
        <v>74100</v>
      </c>
      <c r="D69" t="s">
        <v>220</v>
      </c>
      <c r="E69" t="s">
        <v>395</v>
      </c>
    </row>
    <row r="70" spans="1:5" x14ac:dyDescent="0.2">
      <c r="A70" t="s">
        <v>76</v>
      </c>
      <c r="B70" t="s">
        <v>162</v>
      </c>
      <c r="C70">
        <v>74100</v>
      </c>
      <c r="D70" t="s">
        <v>220</v>
      </c>
      <c r="E70" t="s">
        <v>395</v>
      </c>
    </row>
    <row r="71" spans="1:5" x14ac:dyDescent="0.2">
      <c r="A71" s="4" t="s">
        <v>77</v>
      </c>
      <c r="B71" s="3" t="s">
        <v>163</v>
      </c>
      <c r="C71">
        <v>74100</v>
      </c>
      <c r="D71" t="s">
        <v>220</v>
      </c>
      <c r="E71" t="s">
        <v>395</v>
      </c>
    </row>
    <row r="72" spans="1:5" x14ac:dyDescent="0.2">
      <c r="A72" t="s">
        <v>78</v>
      </c>
      <c r="B72" t="s">
        <v>164</v>
      </c>
      <c r="C72">
        <v>73300</v>
      </c>
      <c r="D72" s="4" t="s">
        <v>366</v>
      </c>
      <c r="E72" t="s">
        <v>395</v>
      </c>
    </row>
    <row r="73" spans="1:5" x14ac:dyDescent="0.2">
      <c r="A73" s="4" t="s">
        <v>79</v>
      </c>
      <c r="B73" s="3" t="s">
        <v>165</v>
      </c>
      <c r="C73">
        <v>71300</v>
      </c>
      <c r="D73" t="s">
        <v>219</v>
      </c>
      <c r="E73" t="s">
        <v>395</v>
      </c>
    </row>
    <row r="74" spans="1:5" x14ac:dyDescent="0.2">
      <c r="A74" t="s">
        <v>80</v>
      </c>
      <c r="B74" t="s">
        <v>166</v>
      </c>
      <c r="C74">
        <v>74800</v>
      </c>
      <c r="D74" t="s">
        <v>214</v>
      </c>
      <c r="E74" t="s">
        <v>395</v>
      </c>
    </row>
    <row r="75" spans="1:5" x14ac:dyDescent="0.2">
      <c r="A75" t="s">
        <v>81</v>
      </c>
      <c r="B75" t="s">
        <v>167</v>
      </c>
      <c r="C75">
        <v>75000</v>
      </c>
      <c r="D75" t="s">
        <v>215</v>
      </c>
      <c r="E75" t="s">
        <v>395</v>
      </c>
    </row>
    <row r="76" spans="1:5" x14ac:dyDescent="0.2">
      <c r="A76" t="s">
        <v>82</v>
      </c>
      <c r="B76" t="s">
        <v>168</v>
      </c>
      <c r="C76">
        <v>75000</v>
      </c>
      <c r="D76" t="s">
        <v>215</v>
      </c>
      <c r="E76" t="s">
        <v>395</v>
      </c>
    </row>
    <row r="77" spans="1:5" x14ac:dyDescent="0.2">
      <c r="A77" t="s">
        <v>83</v>
      </c>
      <c r="B77" t="s">
        <v>169</v>
      </c>
      <c r="C77">
        <v>71400</v>
      </c>
      <c r="D77" t="s">
        <v>222</v>
      </c>
      <c r="E77" t="s">
        <v>395</v>
      </c>
    </row>
    <row r="78" spans="1:5" x14ac:dyDescent="0.2">
      <c r="A78" t="s">
        <v>84</v>
      </c>
      <c r="B78" t="s">
        <v>170</v>
      </c>
      <c r="C78">
        <v>71400</v>
      </c>
      <c r="D78" t="s">
        <v>222</v>
      </c>
      <c r="E78" t="s">
        <v>395</v>
      </c>
    </row>
    <row r="79" spans="1:5" x14ac:dyDescent="0.2">
      <c r="A79" t="s">
        <v>85</v>
      </c>
      <c r="B79" t="s">
        <v>171</v>
      </c>
      <c r="C79">
        <v>71400</v>
      </c>
      <c r="D79" t="s">
        <v>222</v>
      </c>
      <c r="E79" t="s">
        <v>395</v>
      </c>
    </row>
    <row r="80" spans="1:5" x14ac:dyDescent="0.2">
      <c r="A80" t="s">
        <v>390</v>
      </c>
      <c r="B80" t="s">
        <v>391</v>
      </c>
      <c r="C80">
        <v>75000</v>
      </c>
      <c r="D80" t="s">
        <v>215</v>
      </c>
      <c r="E80" t="s">
        <v>395</v>
      </c>
    </row>
    <row r="81" spans="1:5" x14ac:dyDescent="0.2">
      <c r="A81" t="s">
        <v>86</v>
      </c>
      <c r="B81" t="s">
        <v>172</v>
      </c>
      <c r="C81">
        <v>71200</v>
      </c>
      <c r="D81" t="s">
        <v>223</v>
      </c>
      <c r="E81" t="s">
        <v>395</v>
      </c>
    </row>
    <row r="82" spans="1:5" x14ac:dyDescent="0.2">
      <c r="A82" t="s">
        <v>9</v>
      </c>
      <c r="B82" t="s">
        <v>19</v>
      </c>
      <c r="C82">
        <v>70000</v>
      </c>
      <c r="D82" t="s">
        <v>24</v>
      </c>
      <c r="E82" t="s">
        <v>395</v>
      </c>
    </row>
    <row r="83" spans="1:5" x14ac:dyDescent="0.2">
      <c r="A83" t="s">
        <v>87</v>
      </c>
      <c r="B83" t="s">
        <v>173</v>
      </c>
      <c r="C83">
        <v>71300</v>
      </c>
      <c r="D83" t="s">
        <v>219</v>
      </c>
      <c r="E83" t="s">
        <v>395</v>
      </c>
    </row>
    <row r="84" spans="1:5" x14ac:dyDescent="0.2">
      <c r="A84" t="s">
        <v>375</v>
      </c>
      <c r="B84" s="37" t="s">
        <v>376</v>
      </c>
      <c r="C84">
        <v>71100</v>
      </c>
      <c r="D84" t="s">
        <v>229</v>
      </c>
      <c r="E84" t="s">
        <v>395</v>
      </c>
    </row>
    <row r="85" spans="1:5" x14ac:dyDescent="0.2">
      <c r="A85" t="s">
        <v>10</v>
      </c>
      <c r="B85" t="s">
        <v>20</v>
      </c>
      <c r="C85">
        <v>70000</v>
      </c>
      <c r="D85" t="s">
        <v>24</v>
      </c>
      <c r="E85" t="s">
        <v>395</v>
      </c>
    </row>
    <row r="86" spans="1:5" x14ac:dyDescent="0.2">
      <c r="A86" t="s">
        <v>88</v>
      </c>
      <c r="B86" t="s">
        <v>174</v>
      </c>
      <c r="C86">
        <v>74800</v>
      </c>
      <c r="D86" t="s">
        <v>214</v>
      </c>
      <c r="E86" t="s">
        <v>395</v>
      </c>
    </row>
    <row r="87" spans="1:5" x14ac:dyDescent="0.2">
      <c r="A87" t="s">
        <v>89</v>
      </c>
      <c r="B87" t="s">
        <v>175</v>
      </c>
      <c r="C87">
        <v>74850</v>
      </c>
      <c r="D87" s="4" t="s">
        <v>367</v>
      </c>
      <c r="E87" t="s">
        <v>395</v>
      </c>
    </row>
    <row r="88" spans="1:5" x14ac:dyDescent="0.2">
      <c r="A88" t="s">
        <v>293</v>
      </c>
      <c r="B88" t="s">
        <v>176</v>
      </c>
      <c r="C88">
        <v>75000</v>
      </c>
      <c r="D88" t="s">
        <v>215</v>
      </c>
      <c r="E88" t="s">
        <v>395</v>
      </c>
    </row>
    <row r="89" spans="1:5" x14ac:dyDescent="0.2">
      <c r="A89" t="s">
        <v>377</v>
      </c>
      <c r="B89" s="37" t="s">
        <v>378</v>
      </c>
      <c r="C89">
        <v>73100</v>
      </c>
      <c r="D89" s="36" t="s">
        <v>218</v>
      </c>
      <c r="E89" t="s">
        <v>395</v>
      </c>
    </row>
    <row r="90" spans="1:5" x14ac:dyDescent="0.2">
      <c r="A90" s="4" t="s">
        <v>90</v>
      </c>
      <c r="B90" s="3" t="s">
        <v>177</v>
      </c>
      <c r="C90">
        <v>61800</v>
      </c>
      <c r="D90" t="s">
        <v>224</v>
      </c>
      <c r="E90" t="s">
        <v>395</v>
      </c>
    </row>
    <row r="91" spans="1:5" x14ac:dyDescent="0.2">
      <c r="A91" t="s">
        <v>91</v>
      </c>
      <c r="B91" t="s">
        <v>178</v>
      </c>
      <c r="C91">
        <v>61800</v>
      </c>
      <c r="D91" t="s">
        <v>224</v>
      </c>
      <c r="E91" t="s">
        <v>395</v>
      </c>
    </row>
    <row r="92" spans="1:5" x14ac:dyDescent="0.2">
      <c r="A92" t="s">
        <v>92</v>
      </c>
      <c r="B92" t="s">
        <v>179</v>
      </c>
      <c r="C92">
        <v>61800</v>
      </c>
      <c r="D92" t="s">
        <v>224</v>
      </c>
      <c r="E92" t="s">
        <v>395</v>
      </c>
    </row>
    <row r="93" spans="1:5" x14ac:dyDescent="0.2">
      <c r="A93" t="s">
        <v>93</v>
      </c>
      <c r="B93" t="s">
        <v>181</v>
      </c>
      <c r="C93">
        <v>61800</v>
      </c>
      <c r="D93" t="s">
        <v>224</v>
      </c>
      <c r="E93" t="s">
        <v>395</v>
      </c>
    </row>
    <row r="94" spans="1:5" x14ac:dyDescent="0.2">
      <c r="A94" t="s">
        <v>358</v>
      </c>
      <c r="B94" t="s">
        <v>180</v>
      </c>
      <c r="C94">
        <v>61800</v>
      </c>
      <c r="D94" t="s">
        <v>224</v>
      </c>
      <c r="E94" t="s">
        <v>395</v>
      </c>
    </row>
    <row r="95" spans="1:5" x14ac:dyDescent="0.2">
      <c r="A95" t="s">
        <v>94</v>
      </c>
      <c r="B95" t="s">
        <v>182</v>
      </c>
      <c r="C95">
        <v>74800</v>
      </c>
      <c r="D95" t="s">
        <v>214</v>
      </c>
      <c r="E95" t="s">
        <v>395</v>
      </c>
    </row>
    <row r="96" spans="1:5" x14ac:dyDescent="0.2">
      <c r="A96" t="s">
        <v>95</v>
      </c>
      <c r="B96" t="s">
        <v>183</v>
      </c>
      <c r="C96">
        <v>71500</v>
      </c>
      <c r="D96" t="s">
        <v>225</v>
      </c>
      <c r="E96" t="s">
        <v>395</v>
      </c>
    </row>
    <row r="97" spans="1:5" x14ac:dyDescent="0.2">
      <c r="A97" t="s">
        <v>96</v>
      </c>
      <c r="B97" t="s">
        <v>184</v>
      </c>
      <c r="C97">
        <v>76500</v>
      </c>
      <c r="D97" t="s">
        <v>226</v>
      </c>
      <c r="E97" t="s">
        <v>395</v>
      </c>
    </row>
    <row r="98" spans="1:5" x14ac:dyDescent="0.2">
      <c r="A98" t="s">
        <v>97</v>
      </c>
      <c r="B98" t="s">
        <v>185</v>
      </c>
      <c r="C98">
        <v>74800</v>
      </c>
      <c r="D98" t="s">
        <v>214</v>
      </c>
      <c r="E98" t="s">
        <v>395</v>
      </c>
    </row>
    <row r="99" spans="1:5" x14ac:dyDescent="0.2">
      <c r="A99" t="s">
        <v>98</v>
      </c>
      <c r="B99" t="s">
        <v>186</v>
      </c>
      <c r="C99">
        <v>72300</v>
      </c>
      <c r="D99" t="s">
        <v>227</v>
      </c>
      <c r="E99" t="s">
        <v>395</v>
      </c>
    </row>
    <row r="100" spans="1:5" x14ac:dyDescent="0.2">
      <c r="A100" t="s">
        <v>294</v>
      </c>
      <c r="B100" t="s">
        <v>308</v>
      </c>
      <c r="C100">
        <v>74900</v>
      </c>
      <c r="D100" t="s">
        <v>316</v>
      </c>
      <c r="E100" t="s">
        <v>395</v>
      </c>
    </row>
    <row r="101" spans="1:5" x14ac:dyDescent="0.2">
      <c r="A101" s="4" t="s">
        <v>11</v>
      </c>
      <c r="B101" s="3" t="s">
        <v>21</v>
      </c>
      <c r="C101">
        <v>70000</v>
      </c>
      <c r="D101" t="s">
        <v>24</v>
      </c>
      <c r="E101" t="s">
        <v>395</v>
      </c>
    </row>
    <row r="102" spans="1:5" x14ac:dyDescent="0.2">
      <c r="A102" t="s">
        <v>99</v>
      </c>
      <c r="B102" t="s">
        <v>187</v>
      </c>
      <c r="C102">
        <v>74100</v>
      </c>
      <c r="D102" t="s">
        <v>220</v>
      </c>
      <c r="E102" t="s">
        <v>395</v>
      </c>
    </row>
    <row r="103" spans="1:5" x14ac:dyDescent="0.2">
      <c r="A103" s="4" t="s">
        <v>295</v>
      </c>
      <c r="B103" s="3" t="s">
        <v>309</v>
      </c>
      <c r="C103">
        <v>79600</v>
      </c>
      <c r="D103" t="s">
        <v>312</v>
      </c>
      <c r="E103" t="s">
        <v>395</v>
      </c>
    </row>
    <row r="104" spans="1:5" x14ac:dyDescent="0.2">
      <c r="A104" t="s">
        <v>296</v>
      </c>
      <c r="B104" s="5" t="s">
        <v>310</v>
      </c>
      <c r="C104">
        <v>79600</v>
      </c>
      <c r="D104" t="s">
        <v>312</v>
      </c>
      <c r="E104" t="s">
        <v>395</v>
      </c>
    </row>
    <row r="105" spans="1:5" x14ac:dyDescent="0.2">
      <c r="A105" t="s">
        <v>100</v>
      </c>
      <c r="B105" s="5" t="s">
        <v>188</v>
      </c>
      <c r="C105">
        <v>75100</v>
      </c>
      <c r="D105" t="s">
        <v>228</v>
      </c>
      <c r="E105" t="s">
        <v>395</v>
      </c>
    </row>
    <row r="106" spans="1:5" x14ac:dyDescent="0.2">
      <c r="A106" t="s">
        <v>101</v>
      </c>
      <c r="B106" s="5" t="s">
        <v>189</v>
      </c>
      <c r="C106">
        <v>72000</v>
      </c>
      <c r="D106" s="4" t="s">
        <v>368</v>
      </c>
      <c r="E106" t="s">
        <v>395</v>
      </c>
    </row>
    <row r="107" spans="1:5" x14ac:dyDescent="0.2">
      <c r="A107" t="s">
        <v>102</v>
      </c>
      <c r="B107" s="5" t="s">
        <v>190</v>
      </c>
      <c r="C107">
        <v>71100</v>
      </c>
      <c r="D107" t="s">
        <v>229</v>
      </c>
      <c r="E107" t="s">
        <v>395</v>
      </c>
    </row>
    <row r="108" spans="1:5" x14ac:dyDescent="0.2">
      <c r="A108" t="s">
        <v>108</v>
      </c>
      <c r="B108" s="5" t="s">
        <v>196</v>
      </c>
      <c r="C108">
        <v>71100</v>
      </c>
      <c r="D108" t="s">
        <v>229</v>
      </c>
      <c r="E108" t="s">
        <v>395</v>
      </c>
    </row>
    <row r="109" spans="1:5" x14ac:dyDescent="0.2">
      <c r="A109" t="s">
        <v>103</v>
      </c>
      <c r="B109" s="5" t="s">
        <v>191</v>
      </c>
      <c r="C109">
        <v>71100</v>
      </c>
      <c r="D109" t="s">
        <v>229</v>
      </c>
      <c r="E109" t="s">
        <v>395</v>
      </c>
    </row>
    <row r="110" spans="1:5" x14ac:dyDescent="0.2">
      <c r="A110" t="s">
        <v>104</v>
      </c>
      <c r="B110" t="s">
        <v>192</v>
      </c>
      <c r="C110">
        <v>71100</v>
      </c>
      <c r="D110" t="s">
        <v>229</v>
      </c>
      <c r="E110" t="s">
        <v>395</v>
      </c>
    </row>
    <row r="111" spans="1:5" x14ac:dyDescent="0.2">
      <c r="A111" t="s">
        <v>105</v>
      </c>
      <c r="B111" t="s">
        <v>193</v>
      </c>
      <c r="C111">
        <v>71100</v>
      </c>
      <c r="D111" t="s">
        <v>229</v>
      </c>
      <c r="E111" t="s">
        <v>395</v>
      </c>
    </row>
    <row r="112" spans="1:5" x14ac:dyDescent="0.2">
      <c r="A112" t="s">
        <v>106</v>
      </c>
      <c r="B112" t="s">
        <v>194</v>
      </c>
      <c r="C112">
        <v>71100</v>
      </c>
      <c r="D112" t="s">
        <v>229</v>
      </c>
      <c r="E112" t="s">
        <v>395</v>
      </c>
    </row>
    <row r="113" spans="1:5" x14ac:dyDescent="0.2">
      <c r="A113" t="s">
        <v>107</v>
      </c>
      <c r="B113" t="s">
        <v>195</v>
      </c>
      <c r="C113">
        <v>71100</v>
      </c>
      <c r="D113" t="s">
        <v>229</v>
      </c>
      <c r="E113" t="s">
        <v>395</v>
      </c>
    </row>
    <row r="114" spans="1:5" x14ac:dyDescent="0.2">
      <c r="A114" t="s">
        <v>12</v>
      </c>
      <c r="B114" t="s">
        <v>22</v>
      </c>
      <c r="C114">
        <v>70000</v>
      </c>
      <c r="D114" t="s">
        <v>24</v>
      </c>
      <c r="E114" t="s">
        <v>395</v>
      </c>
    </row>
    <row r="115" spans="1:5" x14ac:dyDescent="0.2">
      <c r="A115" t="s">
        <v>109</v>
      </c>
      <c r="B115" t="s">
        <v>197</v>
      </c>
      <c r="C115">
        <v>74500</v>
      </c>
      <c r="D115" t="s">
        <v>221</v>
      </c>
      <c r="E115" t="s">
        <v>395</v>
      </c>
    </row>
    <row r="116" spans="1:5" x14ac:dyDescent="0.2">
      <c r="A116" t="s">
        <v>13</v>
      </c>
      <c r="B116" t="s">
        <v>23</v>
      </c>
      <c r="C116">
        <v>70000</v>
      </c>
      <c r="D116" t="s">
        <v>24</v>
      </c>
      <c r="E116" t="s">
        <v>395</v>
      </c>
    </row>
    <row r="117" spans="1:5" x14ac:dyDescent="0.2">
      <c r="A117" t="s">
        <v>361</v>
      </c>
      <c r="B117">
        <v>59000</v>
      </c>
      <c r="C117">
        <v>59000</v>
      </c>
      <c r="D117" t="s">
        <v>362</v>
      </c>
      <c r="E117" t="s">
        <v>395</v>
      </c>
    </row>
    <row r="118" spans="1:5" x14ac:dyDescent="0.2">
      <c r="A118" t="s">
        <v>206</v>
      </c>
      <c r="B118">
        <v>59100</v>
      </c>
      <c r="C118">
        <v>59100</v>
      </c>
      <c r="D118" t="s">
        <v>27</v>
      </c>
      <c r="E118" t="s">
        <v>395</v>
      </c>
    </row>
    <row r="119" spans="1:5" x14ac:dyDescent="0.2">
      <c r="A119" t="s">
        <v>210</v>
      </c>
      <c r="B119">
        <v>59310</v>
      </c>
      <c r="C119">
        <v>59310</v>
      </c>
      <c r="D119" t="s">
        <v>29</v>
      </c>
      <c r="E119" t="s">
        <v>395</v>
      </c>
    </row>
    <row r="120" spans="1:5" x14ac:dyDescent="0.2">
      <c r="A120" t="s">
        <v>212</v>
      </c>
      <c r="B120">
        <v>59400</v>
      </c>
      <c r="C120">
        <v>59400</v>
      </c>
      <c r="D120" t="s">
        <v>31</v>
      </c>
      <c r="E120" t="s">
        <v>395</v>
      </c>
    </row>
    <row r="121" spans="1:5" x14ac:dyDescent="0.2">
      <c r="A121" t="s">
        <v>211</v>
      </c>
      <c r="B121">
        <v>59320</v>
      </c>
      <c r="C121">
        <v>59320</v>
      </c>
      <c r="D121" t="s">
        <v>30</v>
      </c>
      <c r="E121" t="s">
        <v>395</v>
      </c>
    </row>
    <row r="122" spans="1:5" x14ac:dyDescent="0.2">
      <c r="A122" t="s">
        <v>207</v>
      </c>
      <c r="B122">
        <v>59150</v>
      </c>
      <c r="C122">
        <v>59150</v>
      </c>
      <c r="D122" t="s">
        <v>28</v>
      </c>
      <c r="E122" t="s">
        <v>395</v>
      </c>
    </row>
    <row r="123" spans="1:5" x14ac:dyDescent="0.2">
      <c r="A123" t="s">
        <v>208</v>
      </c>
      <c r="B123">
        <v>59200</v>
      </c>
      <c r="C123">
        <v>59200</v>
      </c>
      <c r="D123" t="s">
        <v>209</v>
      </c>
      <c r="E123" t="s">
        <v>395</v>
      </c>
    </row>
    <row r="124" spans="1:5" x14ac:dyDescent="0.2">
      <c r="A124" t="s">
        <v>110</v>
      </c>
      <c r="B124" t="s">
        <v>198</v>
      </c>
      <c r="C124">
        <v>74100</v>
      </c>
      <c r="D124" t="s">
        <v>220</v>
      </c>
      <c r="E124" t="s">
        <v>395</v>
      </c>
    </row>
    <row r="125" spans="1:5" x14ac:dyDescent="0.2">
      <c r="A125" t="s">
        <v>111</v>
      </c>
      <c r="B125" t="s">
        <v>199</v>
      </c>
      <c r="C125">
        <v>73100</v>
      </c>
      <c r="D125" t="s">
        <v>218</v>
      </c>
      <c r="E125" t="s">
        <v>395</v>
      </c>
    </row>
    <row r="126" spans="1:5" x14ac:dyDescent="0.2">
      <c r="A126" t="s">
        <v>112</v>
      </c>
      <c r="B126" t="s">
        <v>200</v>
      </c>
      <c r="C126">
        <v>71100</v>
      </c>
      <c r="D126" t="s">
        <v>229</v>
      </c>
      <c r="E126" t="s">
        <v>395</v>
      </c>
    </row>
    <row r="127" spans="1:5" x14ac:dyDescent="0.2">
      <c r="A127" t="s">
        <v>113</v>
      </c>
      <c r="B127" t="s">
        <v>201</v>
      </c>
      <c r="C127">
        <v>76000</v>
      </c>
      <c r="D127" t="s">
        <v>230</v>
      </c>
      <c r="E127" t="s">
        <v>395</v>
      </c>
    </row>
    <row r="128" spans="1:5" x14ac:dyDescent="0.2">
      <c r="A128" t="s">
        <v>114</v>
      </c>
      <c r="B128" t="s">
        <v>202</v>
      </c>
      <c r="C128">
        <v>76000</v>
      </c>
      <c r="D128" t="s">
        <v>230</v>
      </c>
      <c r="E128" t="s">
        <v>395</v>
      </c>
    </row>
    <row r="129" spans="1:5" x14ac:dyDescent="0.2">
      <c r="A129" t="s">
        <v>115</v>
      </c>
      <c r="B129" t="s">
        <v>203</v>
      </c>
      <c r="C129">
        <v>76000</v>
      </c>
      <c r="D129" t="s">
        <v>230</v>
      </c>
      <c r="E129" t="s">
        <v>395</v>
      </c>
    </row>
    <row r="130" spans="1:5" x14ac:dyDescent="0.2">
      <c r="A130" t="s">
        <v>116</v>
      </c>
      <c r="B130" t="s">
        <v>204</v>
      </c>
      <c r="C130">
        <v>76000</v>
      </c>
      <c r="D130" t="s">
        <v>230</v>
      </c>
      <c r="E130" t="s">
        <v>395</v>
      </c>
    </row>
    <row r="131" spans="1:5" s="40" customFormat="1" x14ac:dyDescent="0.2">
      <c r="A131" s="40" t="s">
        <v>117</v>
      </c>
      <c r="B131" s="40" t="s">
        <v>205</v>
      </c>
      <c r="C131" s="40">
        <v>74100</v>
      </c>
      <c r="D131" s="40" t="s">
        <v>220</v>
      </c>
      <c r="E131" t="s">
        <v>395</v>
      </c>
    </row>
    <row r="132" spans="1:5" x14ac:dyDescent="0.2">
      <c r="A132" s="6" t="s">
        <v>386</v>
      </c>
      <c r="B132" s="6" t="s">
        <v>387</v>
      </c>
      <c r="C132" s="6">
        <v>75000</v>
      </c>
      <c r="D132" s="6" t="s">
        <v>215</v>
      </c>
      <c r="E132" s="6" t="s">
        <v>395</v>
      </c>
    </row>
    <row r="133" spans="1:5" x14ac:dyDescent="0.2">
      <c r="A133" s="4" t="s">
        <v>317</v>
      </c>
      <c r="B133" s="4" t="s">
        <v>318</v>
      </c>
      <c r="C133">
        <v>52200</v>
      </c>
      <c r="D133" t="s">
        <v>351</v>
      </c>
      <c r="E133" t="s">
        <v>396</v>
      </c>
    </row>
    <row r="134" spans="1:5" x14ac:dyDescent="0.2">
      <c r="A134" s="4" t="s">
        <v>319</v>
      </c>
      <c r="B134" s="4" t="s">
        <v>320</v>
      </c>
      <c r="C134">
        <v>54000</v>
      </c>
      <c r="D134" t="s">
        <v>353</v>
      </c>
      <c r="E134" t="s">
        <v>396</v>
      </c>
    </row>
    <row r="135" spans="1:5" x14ac:dyDescent="0.2">
      <c r="A135" s="4" t="s">
        <v>321</v>
      </c>
      <c r="B135" s="4" t="s">
        <v>322</v>
      </c>
      <c r="C135">
        <v>52000</v>
      </c>
      <c r="D135" t="s">
        <v>354</v>
      </c>
      <c r="E135" t="s">
        <v>396</v>
      </c>
    </row>
    <row r="136" spans="1:5" x14ac:dyDescent="0.2">
      <c r="A136" s="4" t="s">
        <v>323</v>
      </c>
      <c r="B136" s="4" t="s">
        <v>324</v>
      </c>
      <c r="C136">
        <v>52000</v>
      </c>
      <c r="D136" t="s">
        <v>354</v>
      </c>
      <c r="E136" t="s">
        <v>396</v>
      </c>
    </row>
    <row r="137" spans="1:5" x14ac:dyDescent="0.2">
      <c r="A137" s="4" t="s">
        <v>325</v>
      </c>
      <c r="B137" s="4" t="s">
        <v>326</v>
      </c>
      <c r="C137">
        <v>59500</v>
      </c>
      <c r="D137" t="s">
        <v>352</v>
      </c>
      <c r="E137" t="s">
        <v>396</v>
      </c>
    </row>
    <row r="138" spans="1:5" x14ac:dyDescent="0.2">
      <c r="A138" s="4" t="s">
        <v>327</v>
      </c>
      <c r="B138" s="4" t="s">
        <v>328</v>
      </c>
      <c r="C138">
        <v>59500</v>
      </c>
      <c r="D138" t="s">
        <v>352</v>
      </c>
      <c r="E138" t="s">
        <v>396</v>
      </c>
    </row>
    <row r="139" spans="1:5" x14ac:dyDescent="0.2">
      <c r="A139" s="4" t="s">
        <v>329</v>
      </c>
      <c r="B139" s="4" t="s">
        <v>330</v>
      </c>
      <c r="C139">
        <v>59500</v>
      </c>
      <c r="D139" t="s">
        <v>352</v>
      </c>
      <c r="E139" t="s">
        <v>396</v>
      </c>
    </row>
    <row r="140" spans="1:5" x14ac:dyDescent="0.2">
      <c r="A140" s="4" t="s">
        <v>331</v>
      </c>
      <c r="B140" s="4" t="s">
        <v>332</v>
      </c>
      <c r="C140">
        <v>59500</v>
      </c>
      <c r="D140" t="s">
        <v>352</v>
      </c>
      <c r="E140" t="s">
        <v>396</v>
      </c>
    </row>
    <row r="141" spans="1:5" x14ac:dyDescent="0.2">
      <c r="A141" s="4" t="s">
        <v>333</v>
      </c>
      <c r="B141" s="4" t="s">
        <v>334</v>
      </c>
      <c r="C141">
        <v>59500</v>
      </c>
      <c r="D141" t="s">
        <v>352</v>
      </c>
      <c r="E141" t="s">
        <v>396</v>
      </c>
    </row>
    <row r="142" spans="1:5" x14ac:dyDescent="0.2">
      <c r="A142" s="4" t="s">
        <v>335</v>
      </c>
      <c r="B142" s="4" t="s">
        <v>336</v>
      </c>
      <c r="C142">
        <v>59500</v>
      </c>
      <c r="D142" t="s">
        <v>352</v>
      </c>
      <c r="E142" t="s">
        <v>396</v>
      </c>
    </row>
    <row r="143" spans="1:5" x14ac:dyDescent="0.2">
      <c r="A143" s="4" t="s">
        <v>337</v>
      </c>
      <c r="B143" s="4" t="s">
        <v>338</v>
      </c>
      <c r="C143">
        <v>59500</v>
      </c>
      <c r="D143" t="s">
        <v>352</v>
      </c>
      <c r="E143" t="s">
        <v>396</v>
      </c>
    </row>
    <row r="144" spans="1:5" x14ac:dyDescent="0.2">
      <c r="A144" s="4" t="s">
        <v>339</v>
      </c>
      <c r="B144" s="4" t="s">
        <v>340</v>
      </c>
      <c r="C144">
        <v>52900</v>
      </c>
      <c r="D144" t="s">
        <v>356</v>
      </c>
      <c r="E144" t="s">
        <v>396</v>
      </c>
    </row>
    <row r="145" spans="1:5" x14ac:dyDescent="0.2">
      <c r="A145" s="4" t="s">
        <v>341</v>
      </c>
      <c r="B145" s="4" t="s">
        <v>342</v>
      </c>
      <c r="C145">
        <v>59500</v>
      </c>
      <c r="D145" t="s">
        <v>352</v>
      </c>
      <c r="E145" t="s">
        <v>396</v>
      </c>
    </row>
    <row r="146" spans="1:5" x14ac:dyDescent="0.2">
      <c r="A146" s="4" t="s">
        <v>343</v>
      </c>
      <c r="B146" s="4" t="s">
        <v>344</v>
      </c>
      <c r="C146">
        <v>53100</v>
      </c>
      <c r="D146" t="s">
        <v>357</v>
      </c>
      <c r="E146" t="s">
        <v>396</v>
      </c>
    </row>
    <row r="147" spans="1:5" x14ac:dyDescent="0.2">
      <c r="A147" s="4" t="s">
        <v>345</v>
      </c>
      <c r="B147" s="4" t="s">
        <v>346</v>
      </c>
      <c r="C147">
        <v>61800</v>
      </c>
      <c r="D147" t="s">
        <v>224</v>
      </c>
      <c r="E147" t="s">
        <v>396</v>
      </c>
    </row>
    <row r="148" spans="1:5" x14ac:dyDescent="0.2">
      <c r="A148" s="4" t="s">
        <v>347</v>
      </c>
      <c r="B148" s="4" t="s">
        <v>348</v>
      </c>
      <c r="C148">
        <v>52050</v>
      </c>
      <c r="D148" t="s">
        <v>355</v>
      </c>
      <c r="E148" t="s">
        <v>396</v>
      </c>
    </row>
    <row r="149" spans="1:5" x14ac:dyDescent="0.2">
      <c r="A149" s="4" t="s">
        <v>349</v>
      </c>
      <c r="B149" s="4" t="s">
        <v>350</v>
      </c>
      <c r="C149">
        <v>52000</v>
      </c>
      <c r="D149" t="s">
        <v>354</v>
      </c>
      <c r="E149" t="s">
        <v>396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7"/>
  <sheetViews>
    <sheetView workbookViewId="0">
      <selection activeCell="B16" sqref="B16"/>
    </sheetView>
  </sheetViews>
  <sheetFormatPr defaultRowHeight="12.75" x14ac:dyDescent="0.2"/>
  <cols>
    <col min="1" max="1" width="24.7109375" bestFit="1" customWidth="1"/>
    <col min="2" max="2" width="13.42578125" bestFit="1" customWidth="1"/>
  </cols>
  <sheetData>
    <row r="2" spans="1:2" x14ac:dyDescent="0.2">
      <c r="A2" t="s">
        <v>233</v>
      </c>
      <c r="B2" t="s">
        <v>270</v>
      </c>
    </row>
    <row r="3" spans="1:2" x14ac:dyDescent="0.2">
      <c r="A3" t="s">
        <v>234</v>
      </c>
      <c r="B3" t="s">
        <v>275</v>
      </c>
    </row>
    <row r="4" spans="1:2" x14ac:dyDescent="0.2">
      <c r="A4" t="s">
        <v>235</v>
      </c>
      <c r="B4" t="s">
        <v>271</v>
      </c>
    </row>
    <row r="5" spans="1:2" x14ac:dyDescent="0.2">
      <c r="A5" t="s">
        <v>236</v>
      </c>
      <c r="B5" t="s">
        <v>272</v>
      </c>
    </row>
    <row r="6" spans="1:2" x14ac:dyDescent="0.2">
      <c r="A6" t="s">
        <v>237</v>
      </c>
      <c r="B6" t="s">
        <v>273</v>
      </c>
    </row>
    <row r="7" spans="1:2" x14ac:dyDescent="0.2">
      <c r="A7" t="s">
        <v>238</v>
      </c>
      <c r="B7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Journal Entry</vt:lpstr>
      <vt:lpstr>Accounting-EIB</vt:lpstr>
      <vt:lpstr>REF IDS</vt:lpstr>
      <vt:lpstr>Funding Sources</vt:lpstr>
      <vt:lpstr>FUNDLOOKUP</vt:lpstr>
      <vt:lpstr>REFIDLOOKUP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Martunas, Lauren</dc:creator>
  <cp:lastModifiedBy>Martunas, Lauren</cp:lastModifiedBy>
  <cp:lastPrinted>2018-09-30T18:24:35Z</cp:lastPrinted>
  <dcterms:created xsi:type="dcterms:W3CDTF">2018-08-02T13:39:53Z</dcterms:created>
  <dcterms:modified xsi:type="dcterms:W3CDTF">2018-11-01T18:44:44Z</dcterms:modified>
</cp:coreProperties>
</file>