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tandard Budget Template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Baxter, Orla</author>
  </authors>
  <commentList>
    <comment ref="A29" authorId="0">
      <text>
        <r>
          <rPr>
            <b/>
            <sz val="9"/>
            <rFont val="Tahoma"/>
            <family val="2"/>
          </rPr>
          <t>Baxter, Orla:</t>
        </r>
        <r>
          <rPr>
            <sz val="9"/>
            <rFont val="Tahoma"/>
            <family val="2"/>
          </rPr>
          <t xml:space="preserve">
3% yearly inflator is built-in for all salaries/stipends</t>
        </r>
      </text>
    </comment>
    <comment ref="A31" authorId="0">
      <text>
        <r>
          <rPr>
            <b/>
            <sz val="9"/>
            <rFont val="Tahoma"/>
            <family val="2"/>
          </rPr>
          <t>Baxter, Orla:</t>
        </r>
        <r>
          <rPr>
            <sz val="9"/>
            <rFont val="Tahoma"/>
            <family val="2"/>
          </rPr>
          <t xml:space="preserve">
Overhead not charged on single-item equipment &gt;$5000</t>
        </r>
      </text>
    </comment>
    <comment ref="A46" authorId="0">
      <text>
        <r>
          <rPr>
            <b/>
            <sz val="9"/>
            <rFont val="Tahoma"/>
            <family val="2"/>
          </rPr>
          <t>Baxter, Orla:</t>
        </r>
        <r>
          <rPr>
            <sz val="9"/>
            <rFont val="Tahoma"/>
            <family val="2"/>
          </rPr>
          <t xml:space="preserve">
PSCs are only for non-employee participants in connection with meetings, conference, symposia or training projects. 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for employees, interns, advisory groups, or human subjects</t>
        </r>
      </text>
    </comment>
  </commentList>
</comments>
</file>

<file path=xl/sharedStrings.xml><?xml version="1.0" encoding="utf-8"?>
<sst xmlns="http://schemas.openxmlformats.org/spreadsheetml/2006/main" count="132" uniqueCount="108">
  <si>
    <t>PhD</t>
  </si>
  <si>
    <t>Total Equipment</t>
  </si>
  <si>
    <t>E. Travel</t>
  </si>
  <si>
    <t>Total Travel</t>
  </si>
  <si>
    <t>G. Other Direct Costs</t>
  </si>
  <si>
    <t>Total Other Direct Costs</t>
  </si>
  <si>
    <t>1.) Materials and Supplies</t>
  </si>
  <si>
    <t>2.) Publication Costs</t>
  </si>
  <si>
    <t>Year 1</t>
  </si>
  <si>
    <t>Year 2</t>
  </si>
  <si>
    <t>Year 3</t>
  </si>
  <si>
    <t>Year 4</t>
  </si>
  <si>
    <t>Year 5</t>
  </si>
  <si>
    <t>Domestic</t>
  </si>
  <si>
    <t>Foreign</t>
  </si>
  <si>
    <t>MTDC Base</t>
  </si>
  <si>
    <t>Total Budget</t>
  </si>
  <si>
    <t>Cumulative</t>
  </si>
  <si>
    <t>Total Participant Support Costs</t>
  </si>
  <si>
    <t>Item C.</t>
  </si>
  <si>
    <t>Item D.</t>
  </si>
  <si>
    <t>Project Period Dates:</t>
  </si>
  <si>
    <t>Item B.</t>
  </si>
  <si>
    <t>Name of PI:</t>
  </si>
  <si>
    <t>Total Senior/Key Personnel</t>
  </si>
  <si>
    <t>Post-Doctoral</t>
  </si>
  <si>
    <t>Undergraduate RA</t>
  </si>
  <si>
    <t>Other Prof. (Eg; Technician)</t>
  </si>
  <si>
    <t>B. Other Personnel</t>
  </si>
  <si>
    <t>A. Senior/Key Personnel</t>
  </si>
  <si>
    <t>To</t>
  </si>
  <si>
    <t>Total Direct Costs</t>
  </si>
  <si>
    <t>Item A.</t>
  </si>
  <si>
    <t>Item E.</t>
  </si>
  <si>
    <t>Co-I 2</t>
  </si>
  <si>
    <t>Co-I 3</t>
  </si>
  <si>
    <t>Co-I 4</t>
  </si>
  <si>
    <t>Total</t>
  </si>
  <si>
    <r>
      <rPr>
        <b/>
        <sz val="10"/>
        <rFont val="Arial"/>
        <family val="2"/>
      </rPr>
      <t>(C.)</t>
    </r>
    <r>
      <rPr>
        <sz val="10"/>
        <rFont val="Arial"/>
        <family val="2"/>
      </rPr>
      <t xml:space="preserve"> Tuition Rates/Cr</t>
    </r>
  </si>
  <si>
    <t>3.) Consultant Services</t>
  </si>
  <si>
    <t>4.) Computer Services</t>
  </si>
  <si>
    <t>Subaward B</t>
  </si>
  <si>
    <t>Subaward C</t>
  </si>
  <si>
    <t>6. Other (Total)</t>
  </si>
  <si>
    <t>Item F.</t>
  </si>
  <si>
    <t>Actual Per Credit</t>
  </si>
  <si>
    <t xml:space="preserve"> </t>
  </si>
  <si>
    <r>
      <t xml:space="preserve">RA Tuition Worksheet                      </t>
    </r>
    <r>
      <rPr>
        <b/>
        <sz val="8"/>
        <rFont val="Arial"/>
        <family val="2"/>
      </rPr>
      <t xml:space="preserve">     (Tuition Calculation=A X B X C)</t>
    </r>
  </si>
  <si>
    <t>Subaward A</t>
  </si>
  <si>
    <r>
      <t>WPI Vol Uncom</t>
    </r>
    <r>
      <rPr>
        <b/>
        <i/>
        <sz val="10"/>
        <rFont val="Arial"/>
        <family val="2"/>
      </rPr>
      <t xml:space="preserve"> (OSP USE ONLY)</t>
    </r>
  </si>
  <si>
    <t>Proposal Title:</t>
  </si>
  <si>
    <t>SUBAWARDS  FOR MTDC</t>
  </si>
  <si>
    <t>DO NOT EDIT - FOR OSP USE ONLY</t>
  </si>
  <si>
    <t>Subaward D</t>
  </si>
  <si>
    <t>Health Fee</t>
  </si>
  <si>
    <r>
      <t xml:space="preserve"> Health Fee </t>
    </r>
    <r>
      <rPr>
        <b/>
        <sz val="8"/>
        <rFont val="Arial"/>
        <family val="2"/>
      </rPr>
      <t>(*Use Worksheet Below)</t>
    </r>
  </si>
  <si>
    <t>Co-I 1</t>
  </si>
  <si>
    <t>D. Equipment &gt;$5000 per unit</t>
  </si>
  <si>
    <r>
      <t>Tuition Fee for MS</t>
    </r>
    <r>
      <rPr>
        <b/>
        <sz val="8"/>
        <rFont val="Arial"/>
        <family val="2"/>
      </rPr>
      <t>(*Use Worksheet Below)</t>
    </r>
  </si>
  <si>
    <t>Masters</t>
  </si>
  <si>
    <t>Cost = A x B x C (Masters)</t>
  </si>
  <si>
    <t>Cost = A x B x C (PhD)</t>
  </si>
  <si>
    <r>
      <t>Tuition Fee for PhD</t>
    </r>
    <r>
      <rPr>
        <b/>
        <sz val="8"/>
        <rFont val="Arial"/>
        <family val="2"/>
      </rPr>
      <t>(*Use Worksheet Below)</t>
    </r>
  </si>
  <si>
    <r>
      <rPr>
        <b/>
        <sz val="10"/>
        <rFont val="Arial"/>
        <family val="2"/>
      </rPr>
      <t xml:space="preserve">(A.) </t>
    </r>
    <r>
      <rPr>
        <sz val="10"/>
        <rFont val="Arial"/>
        <family val="2"/>
      </rPr>
      <t>Enter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Number of RA's/yr (PhD)</t>
    </r>
  </si>
  <si>
    <r>
      <rPr>
        <b/>
        <sz val="10"/>
        <rFont val="Arial"/>
        <family val="2"/>
      </rPr>
      <t xml:space="preserve">(A.) </t>
    </r>
    <r>
      <rPr>
        <sz val="10"/>
        <rFont val="Arial"/>
        <family val="2"/>
      </rPr>
      <t>Enter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Number of RA's/yr (Masters)</t>
    </r>
  </si>
  <si>
    <r>
      <rPr>
        <b/>
        <sz val="10"/>
        <rFont val="Arial"/>
        <family val="2"/>
      </rPr>
      <t>(B.)</t>
    </r>
    <r>
      <rPr>
        <sz val="10"/>
        <rFont val="Arial"/>
        <family val="2"/>
      </rPr>
      <t xml:space="preserve"> Enter Number of Credits/each RA (Masters)</t>
    </r>
  </si>
  <si>
    <r>
      <rPr>
        <b/>
        <sz val="10"/>
        <rFont val="Arial"/>
        <family val="2"/>
      </rPr>
      <t>(B.)</t>
    </r>
    <r>
      <rPr>
        <sz val="10"/>
        <rFont val="Arial"/>
        <family val="2"/>
      </rPr>
      <t xml:space="preserve"> Enter Number of Credits/each RA (PhD)</t>
    </r>
  </si>
  <si>
    <t>Graduate RA - PhD</t>
  </si>
  <si>
    <t>Graduate RA - MA</t>
  </si>
  <si>
    <t>Effort in months</t>
  </si>
  <si>
    <t>Monthly stipend</t>
  </si>
  <si>
    <t>Annual salary</t>
  </si>
  <si>
    <t>AY 21/22</t>
  </si>
  <si>
    <t xml:space="preserve"> MTDC @</t>
  </si>
  <si>
    <t>7.) Subawards (Total)</t>
  </si>
  <si>
    <t>AY 22/23</t>
  </si>
  <si>
    <t>AY 23/24</t>
  </si>
  <si>
    <t>Allocation of Credit</t>
  </si>
  <si>
    <t>InfoEd #</t>
  </si>
  <si>
    <t>You can find more information on our institutional rates here: https://www.wpi.edu/research/resources/sponsored-programs/resources/institutional-information-rates</t>
  </si>
  <si>
    <t>AY 24/25</t>
  </si>
  <si>
    <t>PI :</t>
  </si>
  <si>
    <t>AY 25/26</t>
  </si>
  <si>
    <t>Revised 11/17/2020</t>
  </si>
  <si>
    <t>Originating Sponsor/Program</t>
  </si>
  <si>
    <t>Primary Sponsor, if subaward</t>
  </si>
  <si>
    <t>Subaward A PI</t>
  </si>
  <si>
    <t>Subaward B PI</t>
  </si>
  <si>
    <t>Subaward C PI</t>
  </si>
  <si>
    <t>Subaward D PI</t>
  </si>
  <si>
    <t>Deadline Date</t>
  </si>
  <si>
    <t>Date Submitted</t>
  </si>
  <si>
    <t>Subaward A Institution</t>
  </si>
  <si>
    <t>Subaward B Institution</t>
  </si>
  <si>
    <t>Subaward C Institution</t>
  </si>
  <si>
    <t>Subaward D Institution</t>
  </si>
  <si>
    <r>
      <t>C. Fringe Benefits</t>
    </r>
    <r>
      <rPr>
        <sz val="10"/>
        <rFont val="Arial"/>
        <family val="2"/>
      </rPr>
      <t xml:space="preserve"> (@% of faculty/staff salaries)</t>
    </r>
  </si>
  <si>
    <r>
      <t xml:space="preserve">F. Participant Support Costs </t>
    </r>
    <r>
      <rPr>
        <b/>
        <sz val="9"/>
        <color indexed="10"/>
        <rFont val="Arial"/>
        <family val="2"/>
      </rPr>
      <t>(ONLY FOR PARTICIPANT SUPPORT COSTS - NOT WPI-EMPLOYEE COSTS)</t>
    </r>
  </si>
  <si>
    <t>Participant Support Stipends*</t>
  </si>
  <si>
    <t>Participant Support Travel*</t>
  </si>
  <si>
    <t>Participant Support Subistence*</t>
  </si>
  <si>
    <t>Participant Support Other*</t>
  </si>
  <si>
    <t>Pre-Award Contact</t>
  </si>
  <si>
    <t>Acad Year Salary</t>
  </si>
  <si>
    <t xml:space="preserve">Human subjects </t>
  </si>
  <si>
    <t xml:space="preserve">Total Personnel </t>
  </si>
  <si>
    <t>Other Direct Costs eg facilities usage</t>
  </si>
  <si>
    <t>Notes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</si>
</sst>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h:mm:ss\ AM/PM"/>
    <numFmt numFmtId="170" formatCode="[$-409]dddd\,\ mmmm\ dd\,\ yyyy"/>
    <numFmt numFmtId="171" formatCode="mm/dd/yy;@"/>
    <numFmt numFmtId="172" formatCode="&quot;$&quot;#,##0.0000000"/>
    <numFmt numFmtId="173" formatCode="0.00000000"/>
    <numFmt numFmtId="174" formatCode="0.0000000000"/>
    <numFmt numFmtId="175" formatCode="0.00000"/>
    <numFmt numFmtId="176" formatCode="#,##0.0"/>
    <numFmt numFmtId="177" formatCode="&quot;$&quot;#,##0.00"/>
    <numFmt numFmtId="178" formatCode="&quot;$&quot;#,##0.000_);[Red]\(&quot;$&quot;#,##0.000\)"/>
    <numFmt numFmtId="179" formatCode="&quot;$&quot;#,##0.000"/>
    <numFmt numFmtId="180" formatCode="0.0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&quot;$&quot;#,##0.0"/>
    <numFmt numFmtId="184" formatCode="0.0%"/>
  </numFmts>
  <fonts count="5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doubleAccounting"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doubleAccounting"/>
      <sz val="10"/>
      <name val="Arial"/>
      <family val="2"/>
    </font>
    <font>
      <i/>
      <sz val="8"/>
      <name val="Arial"/>
      <family val="2"/>
    </font>
    <font>
      <b/>
      <i/>
      <u val="doubleAccounting"/>
      <sz val="12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 shrinkToFit="1"/>
      <protection locked="0"/>
    </xf>
    <xf numFmtId="0" fontId="1" fillId="0" borderId="0" xfId="0" applyFont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 vertical="top" wrapText="1" shrinkToFit="1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1" fillId="34" borderId="10" xfId="0" applyNumberFormat="1" applyFont="1" applyFill="1" applyBorder="1" applyAlignment="1" applyProtection="1">
      <alignment/>
      <protection locked="0"/>
    </xf>
    <xf numFmtId="4" fontId="0" fillId="34" borderId="12" xfId="0" applyNumberFormat="1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locked="0"/>
    </xf>
    <xf numFmtId="4" fontId="1" fillId="35" borderId="10" xfId="0" applyNumberFormat="1" applyFont="1" applyFill="1" applyBorder="1" applyAlignment="1" applyProtection="1">
      <alignment/>
      <protection locked="0"/>
    </xf>
    <xf numFmtId="4" fontId="0" fillId="35" borderId="0" xfId="0" applyNumberFormat="1" applyFill="1" applyBorder="1" applyAlignment="1" applyProtection="1">
      <alignment/>
      <protection locked="0"/>
    </xf>
    <xf numFmtId="4" fontId="0" fillId="35" borderId="12" xfId="0" applyNumberFormat="1" applyFill="1" applyBorder="1" applyAlignment="1" applyProtection="1">
      <alignment/>
      <protection locked="0"/>
    </xf>
    <xf numFmtId="4" fontId="0" fillId="35" borderId="13" xfId="0" applyNumberFormat="1" applyFill="1" applyBorder="1" applyAlignment="1" applyProtection="1">
      <alignment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4" fontId="2" fillId="35" borderId="11" xfId="0" applyNumberFormat="1" applyFont="1" applyFill="1" applyBorder="1" applyAlignment="1" applyProtection="1">
      <alignment/>
      <protection locked="0"/>
    </xf>
    <xf numFmtId="4" fontId="1" fillId="36" borderId="10" xfId="0" applyNumberFormat="1" applyFont="1" applyFill="1" applyBorder="1" applyAlignment="1" applyProtection="1">
      <alignment/>
      <protection locked="0"/>
    </xf>
    <xf numFmtId="4" fontId="1" fillId="36" borderId="0" xfId="0" applyNumberFormat="1" applyFont="1" applyFill="1" applyBorder="1" applyAlignment="1" applyProtection="1">
      <alignment/>
      <protection locked="0"/>
    </xf>
    <xf numFmtId="4" fontId="0" fillId="36" borderId="14" xfId="0" applyNumberFormat="1" applyFill="1" applyBorder="1" applyAlignment="1" applyProtection="1">
      <alignment/>
      <protection locked="0"/>
    </xf>
    <xf numFmtId="4" fontId="2" fillId="36" borderId="11" xfId="0" applyNumberFormat="1" applyFont="1" applyFill="1" applyBorder="1" applyAlignment="1" applyProtection="1">
      <alignment/>
      <protection locked="0"/>
    </xf>
    <xf numFmtId="4" fontId="1" fillId="37" borderId="10" xfId="0" applyNumberFormat="1" applyFont="1" applyFill="1" applyBorder="1" applyAlignment="1" applyProtection="1">
      <alignment/>
      <protection locked="0"/>
    </xf>
    <xf numFmtId="4" fontId="1" fillId="37" borderId="0" xfId="0" applyNumberFormat="1" applyFont="1" applyFill="1" applyBorder="1" applyAlignment="1" applyProtection="1">
      <alignment/>
      <protection locked="0"/>
    </xf>
    <xf numFmtId="4" fontId="0" fillId="37" borderId="12" xfId="0" applyNumberFormat="1" applyFill="1" applyBorder="1" applyAlignment="1" applyProtection="1">
      <alignment/>
      <protection locked="0"/>
    </xf>
    <xf numFmtId="4" fontId="0" fillId="37" borderId="13" xfId="0" applyNumberFormat="1" applyFill="1" applyBorder="1" applyAlignment="1" applyProtection="1">
      <alignment/>
      <protection locked="0"/>
    </xf>
    <xf numFmtId="4" fontId="0" fillId="37" borderId="10" xfId="0" applyNumberFormat="1" applyFill="1" applyBorder="1" applyAlignment="1" applyProtection="1">
      <alignment/>
      <protection locked="0"/>
    </xf>
    <xf numFmtId="4" fontId="0" fillId="37" borderId="0" xfId="0" applyNumberFormat="1" applyFill="1" applyBorder="1" applyAlignment="1" applyProtection="1">
      <alignment/>
      <protection locked="0"/>
    </xf>
    <xf numFmtId="4" fontId="0" fillId="37" borderId="15" xfId="0" applyNumberFormat="1" applyFill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2" fillId="37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1" fillId="0" borderId="12" xfId="0" applyNumberFormat="1" applyFont="1" applyBorder="1" applyAlignment="1" applyProtection="1">
      <alignment/>
      <protection locked="0"/>
    </xf>
    <xf numFmtId="4" fontId="1" fillId="0" borderId="13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 applyProtection="1">
      <alignment/>
      <protection locked="0"/>
    </xf>
    <xf numFmtId="4" fontId="1" fillId="0" borderId="17" xfId="0" applyNumberFormat="1" applyFont="1" applyBorder="1" applyAlignment="1" applyProtection="1">
      <alignment/>
      <protection locked="0"/>
    </xf>
    <xf numFmtId="4" fontId="1" fillId="33" borderId="14" xfId="0" applyNumberFormat="1" applyFont="1" applyFill="1" applyBorder="1" applyAlignment="1" applyProtection="1">
      <alignment horizontal="left"/>
      <protection locked="0"/>
    </xf>
    <xf numFmtId="4" fontId="1" fillId="0" borderId="14" xfId="0" applyNumberFormat="1" applyFont="1" applyBorder="1" applyAlignment="1" applyProtection="1">
      <alignment horizontal="left"/>
      <protection locked="0"/>
    </xf>
    <xf numFmtId="4" fontId="2" fillId="33" borderId="18" xfId="0" applyNumberFormat="1" applyFont="1" applyFill="1" applyBorder="1" applyAlignment="1" applyProtection="1">
      <alignment/>
      <protection locked="0"/>
    </xf>
    <xf numFmtId="4" fontId="2" fillId="34" borderId="18" xfId="0" applyNumberFormat="1" applyFont="1" applyFill="1" applyBorder="1" applyAlignment="1" applyProtection="1">
      <alignment/>
      <protection locked="0"/>
    </xf>
    <xf numFmtId="4" fontId="2" fillId="35" borderId="18" xfId="0" applyNumberFormat="1" applyFont="1" applyFill="1" applyBorder="1" applyAlignment="1" applyProtection="1">
      <alignment/>
      <protection locked="0"/>
    </xf>
    <xf numFmtId="4" fontId="2" fillId="36" borderId="18" xfId="0" applyNumberFormat="1" applyFont="1" applyFill="1" applyBorder="1" applyAlignment="1" applyProtection="1">
      <alignment/>
      <protection locked="0"/>
    </xf>
    <xf numFmtId="4" fontId="2" fillId="37" borderId="18" xfId="0" applyNumberFormat="1" applyFont="1" applyFill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1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4" fontId="1" fillId="38" borderId="14" xfId="0" applyNumberFormat="1" applyFont="1" applyFill="1" applyBorder="1" applyAlignment="1" applyProtection="1">
      <alignment horizontal="left"/>
      <protection locked="0"/>
    </xf>
    <xf numFmtId="4" fontId="0" fillId="38" borderId="0" xfId="0" applyNumberFormat="1" applyFill="1" applyBorder="1" applyAlignment="1" applyProtection="1">
      <alignment/>
      <protection locked="0"/>
    </xf>
    <xf numFmtId="4" fontId="1" fillId="38" borderId="0" xfId="0" applyNumberFormat="1" applyFont="1" applyFill="1" applyBorder="1" applyAlignment="1" applyProtection="1">
      <alignment/>
      <protection locked="0"/>
    </xf>
    <xf numFmtId="4" fontId="1" fillId="38" borderId="0" xfId="0" applyNumberFormat="1" applyFont="1" applyFill="1" applyBorder="1" applyAlignment="1" applyProtection="1">
      <alignment vertical="top" wrapText="1" shrinkToFit="1"/>
      <protection locked="0"/>
    </xf>
    <xf numFmtId="4" fontId="2" fillId="38" borderId="18" xfId="0" applyNumberFormat="1" applyFont="1" applyFill="1" applyBorder="1" applyAlignment="1" applyProtection="1">
      <alignment/>
      <protection locked="0"/>
    </xf>
    <xf numFmtId="4" fontId="2" fillId="38" borderId="0" xfId="0" applyNumberFormat="1" applyFont="1" applyFill="1" applyBorder="1" applyAlignment="1" applyProtection="1">
      <alignment/>
      <protection locked="0"/>
    </xf>
    <xf numFmtId="4" fontId="3" fillId="38" borderId="0" xfId="0" applyNumberFormat="1" applyFont="1" applyFill="1" applyBorder="1" applyAlignment="1" applyProtection="1">
      <alignment/>
      <protection locked="0"/>
    </xf>
    <xf numFmtId="4" fontId="0" fillId="38" borderId="18" xfId="0" applyNumberFormat="1" applyFill="1" applyBorder="1" applyAlignment="1" applyProtection="1">
      <alignment/>
      <protection locked="0"/>
    </xf>
    <xf numFmtId="4" fontId="1" fillId="38" borderId="17" xfId="0" applyNumberFormat="1" applyFont="1" applyFill="1" applyBorder="1" applyAlignment="1" applyProtection="1">
      <alignment/>
      <protection locked="0"/>
    </xf>
    <xf numFmtId="4" fontId="2" fillId="38" borderId="14" xfId="0" applyNumberFormat="1" applyFont="1" applyFill="1" applyBorder="1" applyAlignment="1" applyProtection="1">
      <alignment/>
      <protection locked="0"/>
    </xf>
    <xf numFmtId="4" fontId="1" fillId="38" borderId="14" xfId="0" applyNumberFormat="1" applyFont="1" applyFill="1" applyBorder="1" applyAlignment="1" applyProtection="1">
      <alignment/>
      <protection locked="0"/>
    </xf>
    <xf numFmtId="4" fontId="3" fillId="39" borderId="0" xfId="0" applyNumberFormat="1" applyFont="1" applyFill="1" applyBorder="1" applyAlignment="1" applyProtection="1">
      <alignment horizontal="right"/>
      <protection locked="0"/>
    </xf>
    <xf numFmtId="0" fontId="0" fillId="39" borderId="0" xfId="0" applyFill="1" applyBorder="1" applyAlignment="1" applyProtection="1">
      <alignment/>
      <protection locked="0"/>
    </xf>
    <xf numFmtId="0" fontId="2" fillId="39" borderId="20" xfId="0" applyFont="1" applyFill="1" applyBorder="1" applyAlignment="1" applyProtection="1">
      <alignment horizontal="right"/>
      <protection locked="0"/>
    </xf>
    <xf numFmtId="0" fontId="0" fillId="39" borderId="21" xfId="0" applyFill="1" applyBorder="1" applyAlignment="1" applyProtection="1">
      <alignment/>
      <protection locked="0"/>
    </xf>
    <xf numFmtId="0" fontId="2" fillId="39" borderId="22" xfId="0" applyFont="1" applyFill="1" applyBorder="1" applyAlignment="1" applyProtection="1">
      <alignment/>
      <protection locked="0"/>
    </xf>
    <xf numFmtId="0" fontId="0" fillId="39" borderId="21" xfId="0" applyFont="1" applyFill="1" applyBorder="1" applyAlignment="1" applyProtection="1">
      <alignment/>
      <protection locked="0"/>
    </xf>
    <xf numFmtId="0" fontId="9" fillId="39" borderId="22" xfId="0" applyFont="1" applyFill="1" applyBorder="1" applyAlignment="1" applyProtection="1">
      <alignment/>
      <protection locked="0"/>
    </xf>
    <xf numFmtId="3" fontId="2" fillId="39" borderId="22" xfId="0" applyNumberFormat="1" applyFont="1" applyFill="1" applyBorder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2" fillId="39" borderId="21" xfId="0" applyFont="1" applyFill="1" applyBorder="1" applyAlignment="1" applyProtection="1">
      <alignment/>
      <protection locked="0"/>
    </xf>
    <xf numFmtId="0" fontId="0" fillId="39" borderId="23" xfId="0" applyFont="1" applyFill="1" applyBorder="1" applyAlignment="1" applyProtection="1">
      <alignment/>
      <protection locked="0"/>
    </xf>
    <xf numFmtId="0" fontId="1" fillId="39" borderId="24" xfId="0" applyFont="1" applyFill="1" applyBorder="1" applyAlignment="1" applyProtection="1">
      <alignment wrapText="1" shrinkToFit="1"/>
      <protection locked="0"/>
    </xf>
    <xf numFmtId="3" fontId="2" fillId="39" borderId="22" xfId="0" applyNumberFormat="1" applyFont="1" applyFill="1" applyBorder="1" applyAlignment="1" applyProtection="1">
      <alignment horizontal="right"/>
      <protection locked="0"/>
    </xf>
    <xf numFmtId="4" fontId="0" fillId="33" borderId="15" xfId="0" applyNumberFormat="1" applyFill="1" applyBorder="1" applyAlignment="1" applyProtection="1">
      <alignment/>
      <protection locked="0"/>
    </xf>
    <xf numFmtId="4" fontId="0" fillId="33" borderId="14" xfId="0" applyNumberFormat="1" applyFill="1" applyBorder="1" applyAlignment="1" applyProtection="1">
      <alignment/>
      <protection locked="0"/>
    </xf>
    <xf numFmtId="4" fontId="0" fillId="33" borderId="12" xfId="0" applyNumberFormat="1" applyFont="1" applyFill="1" applyBorder="1" applyAlignment="1" applyProtection="1">
      <alignment horizontal="left"/>
      <protection locked="0"/>
    </xf>
    <xf numFmtId="4" fontId="0" fillId="33" borderId="10" xfId="0" applyNumberFormat="1" applyFill="1" applyBorder="1" applyAlignment="1" applyProtection="1">
      <alignment horizontal="left"/>
      <protection locked="0"/>
    </xf>
    <xf numFmtId="168" fontId="0" fillId="39" borderId="0" xfId="0" applyNumberFormat="1" applyFill="1" applyBorder="1" applyAlignment="1" applyProtection="1">
      <alignment horizontal="center"/>
      <protection/>
    </xf>
    <xf numFmtId="3" fontId="3" fillId="39" borderId="1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 horizontal="right"/>
      <protection locked="0"/>
    </xf>
    <xf numFmtId="3" fontId="2" fillId="0" borderId="25" xfId="0" applyNumberFormat="1" applyFon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 locked="0"/>
    </xf>
    <xf numFmtId="3" fontId="2" fillId="0" borderId="26" xfId="0" applyNumberFormat="1" applyFont="1" applyFill="1" applyBorder="1" applyAlignment="1" applyProtection="1">
      <alignment/>
      <protection/>
    </xf>
    <xf numFmtId="3" fontId="0" fillId="33" borderId="27" xfId="0" applyNumberFormat="1" applyFill="1" applyBorder="1" applyAlignment="1" applyProtection="1">
      <alignment/>
      <protection locked="0"/>
    </xf>
    <xf numFmtId="3" fontId="4" fillId="33" borderId="13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33" borderId="27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 vertical="top" wrapText="1" shrinkToFit="1"/>
      <protection/>
    </xf>
    <xf numFmtId="3" fontId="2" fillId="0" borderId="26" xfId="0" applyNumberFormat="1" applyFont="1" applyFill="1" applyBorder="1" applyAlignment="1" applyProtection="1">
      <alignment vertical="top"/>
      <protection/>
    </xf>
    <xf numFmtId="3" fontId="2" fillId="33" borderId="18" xfId="0" applyNumberFormat="1" applyFont="1" applyFill="1" applyBorder="1" applyAlignment="1" applyProtection="1">
      <alignment/>
      <protection/>
    </xf>
    <xf numFmtId="3" fontId="2" fillId="33" borderId="28" xfId="0" applyNumberFormat="1" applyFont="1" applyFill="1" applyBorder="1" applyAlignment="1" applyProtection="1">
      <alignment/>
      <protection/>
    </xf>
    <xf numFmtId="3" fontId="2" fillId="0" borderId="29" xfId="0" applyNumberFormat="1" applyFon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 locked="0"/>
    </xf>
    <xf numFmtId="3" fontId="2" fillId="0" borderId="27" xfId="0" applyNumberFormat="1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2" fillId="34" borderId="18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1" fillId="35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0" fillId="35" borderId="13" xfId="0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27" xfId="0" applyNumberFormat="1" applyFill="1" applyBorder="1" applyAlignment="1" applyProtection="1">
      <alignment/>
      <protection locked="0"/>
    </xf>
    <xf numFmtId="3" fontId="2" fillId="35" borderId="18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36" borderId="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0" fillId="36" borderId="14" xfId="0" applyNumberFormat="1" applyFill="1" applyBorder="1" applyAlignment="1" applyProtection="1">
      <alignment/>
      <protection locked="0"/>
    </xf>
    <xf numFmtId="3" fontId="2" fillId="36" borderId="18" xfId="0" applyNumberFormat="1" applyFont="1" applyFill="1" applyBorder="1" applyAlignment="1" applyProtection="1">
      <alignment/>
      <protection/>
    </xf>
    <xf numFmtId="3" fontId="1" fillId="37" borderId="0" xfId="0" applyNumberFormat="1" applyFont="1" applyFill="1" applyBorder="1" applyAlignment="1" applyProtection="1">
      <alignment horizontal="center"/>
      <protection locked="0"/>
    </xf>
    <xf numFmtId="3" fontId="0" fillId="37" borderId="13" xfId="0" applyNumberFormat="1" applyFill="1" applyBorder="1" applyAlignment="1" applyProtection="1">
      <alignment/>
      <protection locked="0"/>
    </xf>
    <xf numFmtId="3" fontId="0" fillId="37" borderId="0" xfId="0" applyNumberFormat="1" applyFill="1" applyBorder="1" applyAlignment="1" applyProtection="1">
      <alignment/>
      <protection locked="0"/>
    </xf>
    <xf numFmtId="3" fontId="0" fillId="37" borderId="27" xfId="0" applyNumberFormat="1" applyFill="1" applyBorder="1" applyAlignment="1" applyProtection="1">
      <alignment/>
      <protection locked="0"/>
    </xf>
    <xf numFmtId="3" fontId="8" fillId="37" borderId="14" xfId="0" applyNumberFormat="1" applyFont="1" applyFill="1" applyBorder="1" applyAlignment="1" applyProtection="1">
      <alignment horizontal="right"/>
      <protection locked="0"/>
    </xf>
    <xf numFmtId="3" fontId="8" fillId="37" borderId="30" xfId="0" applyNumberFormat="1" applyFont="1" applyFill="1" applyBorder="1" applyAlignment="1" applyProtection="1">
      <alignment horizontal="right"/>
      <protection locked="0"/>
    </xf>
    <xf numFmtId="3" fontId="2" fillId="0" borderId="27" xfId="0" applyNumberFormat="1" applyFont="1" applyFill="1" applyBorder="1" applyAlignment="1" applyProtection="1">
      <alignment/>
      <protection locked="0"/>
    </xf>
    <xf numFmtId="3" fontId="3" fillId="37" borderId="12" xfId="0" applyNumberFormat="1" applyFont="1" applyFill="1" applyBorder="1" applyAlignment="1" applyProtection="1">
      <alignment/>
      <protection locked="0"/>
    </xf>
    <xf numFmtId="3" fontId="9" fillId="0" borderId="26" xfId="0" applyNumberFormat="1" applyFont="1" applyFill="1" applyBorder="1" applyAlignment="1" applyProtection="1">
      <alignment/>
      <protection locked="0"/>
    </xf>
    <xf numFmtId="3" fontId="0" fillId="37" borderId="30" xfId="0" applyNumberFormat="1" applyFill="1" applyBorder="1" applyAlignment="1" applyProtection="1">
      <alignment/>
      <protection locked="0"/>
    </xf>
    <xf numFmtId="3" fontId="2" fillId="37" borderId="18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 horizontal="center"/>
      <protection locked="0"/>
    </xf>
    <xf numFmtId="3" fontId="1" fillId="0" borderId="28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/>
      <protection/>
    </xf>
    <xf numFmtId="3" fontId="0" fillId="0" borderId="27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 applyProtection="1">
      <alignment/>
      <protection locked="0"/>
    </xf>
    <xf numFmtId="168" fontId="10" fillId="0" borderId="17" xfId="0" applyNumberFormat="1" applyFont="1" applyBorder="1" applyAlignment="1" applyProtection="1">
      <alignment/>
      <protection/>
    </xf>
    <xf numFmtId="168" fontId="12" fillId="40" borderId="31" xfId="0" applyNumberFormat="1" applyFont="1" applyFill="1" applyBorder="1" applyAlignment="1" applyProtection="1">
      <alignment/>
      <protection/>
    </xf>
    <xf numFmtId="3" fontId="0" fillId="37" borderId="32" xfId="0" applyNumberFormat="1" applyFill="1" applyBorder="1" applyAlignment="1" applyProtection="1">
      <alignment/>
      <protection locked="0"/>
    </xf>
    <xf numFmtId="4" fontId="1" fillId="34" borderId="14" xfId="0" applyNumberFormat="1" applyFont="1" applyFill="1" applyBorder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 horizontal="center"/>
      <protection locked="0"/>
    </xf>
    <xf numFmtId="3" fontId="9" fillId="0" borderId="27" xfId="0" applyNumberFormat="1" applyFont="1" applyFill="1" applyBorder="1" applyAlignment="1" applyProtection="1">
      <alignment/>
      <protection locked="0"/>
    </xf>
    <xf numFmtId="0" fontId="8" fillId="39" borderId="0" xfId="0" applyFont="1" applyFill="1" applyBorder="1" applyAlignment="1" applyProtection="1">
      <alignment horizontal="center" wrapText="1" shrinkToFit="1"/>
      <protection locked="0"/>
    </xf>
    <xf numFmtId="0" fontId="3" fillId="39" borderId="0" xfId="0" applyFont="1" applyFill="1" applyBorder="1" applyAlignment="1" applyProtection="1">
      <alignment horizontal="center" wrapText="1"/>
      <protection locked="0"/>
    </xf>
    <xf numFmtId="4" fontId="0" fillId="36" borderId="0" xfId="0" applyNumberFormat="1" applyFill="1" applyBorder="1" applyAlignment="1" applyProtection="1">
      <alignment/>
      <protection locked="0"/>
    </xf>
    <xf numFmtId="3" fontId="0" fillId="36" borderId="0" xfId="0" applyNumberFormat="1" applyFill="1" applyBorder="1" applyAlignment="1" applyProtection="1">
      <alignment/>
      <protection locked="0"/>
    </xf>
    <xf numFmtId="4" fontId="13" fillId="36" borderId="10" xfId="0" applyNumberFormat="1" applyFont="1" applyFill="1" applyBorder="1" applyAlignment="1" applyProtection="1">
      <alignment horizontal="left"/>
      <protection locked="0"/>
    </xf>
    <xf numFmtId="4" fontId="13" fillId="36" borderId="15" xfId="0" applyNumberFormat="1" applyFont="1" applyFill="1" applyBorder="1" applyAlignment="1" applyProtection="1">
      <alignment horizontal="left"/>
      <protection locked="0"/>
    </xf>
    <xf numFmtId="4" fontId="13" fillId="36" borderId="12" xfId="0" applyNumberFormat="1" applyFont="1" applyFill="1" applyBorder="1" applyAlignment="1" applyProtection="1">
      <alignment horizontal="left"/>
      <protection locked="0"/>
    </xf>
    <xf numFmtId="4" fontId="0" fillId="36" borderId="13" xfId="0" applyNumberFormat="1" applyFill="1" applyBorder="1" applyAlignment="1" applyProtection="1">
      <alignment/>
      <protection locked="0"/>
    </xf>
    <xf numFmtId="4" fontId="0" fillId="38" borderId="13" xfId="0" applyNumberFormat="1" applyFill="1" applyBorder="1" applyAlignment="1" applyProtection="1">
      <alignment/>
      <protection locked="0"/>
    </xf>
    <xf numFmtId="3" fontId="0" fillId="36" borderId="13" xfId="0" applyNumberFormat="1" applyFill="1" applyBorder="1" applyAlignment="1" applyProtection="1">
      <alignment/>
      <protection locked="0"/>
    </xf>
    <xf numFmtId="3" fontId="2" fillId="0" borderId="32" xfId="0" applyNumberFormat="1" applyFont="1" applyFill="1" applyBorder="1" applyAlignment="1" applyProtection="1">
      <alignment/>
      <protection/>
    </xf>
    <xf numFmtId="4" fontId="3" fillId="37" borderId="0" xfId="0" applyNumberFormat="1" applyFont="1" applyFill="1" applyBorder="1" applyAlignment="1" applyProtection="1">
      <alignment/>
      <protection locked="0"/>
    </xf>
    <xf numFmtId="3" fontId="3" fillId="37" borderId="29" xfId="0" applyNumberFormat="1" applyFont="1" applyFill="1" applyBorder="1" applyAlignment="1" applyProtection="1">
      <alignment/>
      <protection locked="0"/>
    </xf>
    <xf numFmtId="0" fontId="0" fillId="41" borderId="0" xfId="0" applyFill="1" applyBorder="1" applyAlignment="1" applyProtection="1">
      <alignment/>
      <protection locked="0"/>
    </xf>
    <xf numFmtId="0" fontId="14" fillId="41" borderId="12" xfId="0" applyFont="1" applyFill="1" applyBorder="1" applyAlignment="1" applyProtection="1">
      <alignment/>
      <protection locked="0"/>
    </xf>
    <xf numFmtId="0" fontId="2" fillId="41" borderId="13" xfId="0" applyFont="1" applyFill="1" applyBorder="1" applyAlignment="1" applyProtection="1">
      <alignment/>
      <protection locked="0"/>
    </xf>
    <xf numFmtId="0" fontId="0" fillId="41" borderId="13" xfId="0" applyFill="1" applyBorder="1" applyAlignment="1" applyProtection="1">
      <alignment/>
      <protection locked="0"/>
    </xf>
    <xf numFmtId="0" fontId="0" fillId="41" borderId="32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41" borderId="0" xfId="0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/>
      <protection/>
    </xf>
    <xf numFmtId="0" fontId="0" fillId="41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2" fillId="41" borderId="14" xfId="0" applyFont="1" applyFill="1" applyBorder="1" applyAlignment="1" applyProtection="1">
      <alignment/>
      <protection/>
    </xf>
    <xf numFmtId="0" fontId="2" fillId="41" borderId="30" xfId="0" applyFont="1" applyFill="1" applyBorder="1" applyAlignment="1" applyProtection="1">
      <alignment/>
      <protection/>
    </xf>
    <xf numFmtId="0" fontId="2" fillId="41" borderId="10" xfId="0" applyFont="1" applyFill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41" borderId="15" xfId="0" applyFont="1" applyFill="1" applyBorder="1" applyAlignment="1" applyProtection="1">
      <alignment horizontal="right"/>
      <protection locked="0"/>
    </xf>
    <xf numFmtId="4" fontId="1" fillId="33" borderId="14" xfId="0" applyNumberFormat="1" applyFont="1" applyFill="1" applyBorder="1" applyAlignment="1" applyProtection="1">
      <alignment horizontal="right"/>
      <protection locked="0"/>
    </xf>
    <xf numFmtId="0" fontId="0" fillId="39" borderId="33" xfId="0" applyFill="1" applyBorder="1" applyAlignment="1" applyProtection="1">
      <alignment/>
      <protection locked="0"/>
    </xf>
    <xf numFmtId="3" fontId="0" fillId="39" borderId="19" xfId="0" applyNumberFormat="1" applyFill="1" applyBorder="1" applyAlignment="1" applyProtection="1">
      <alignment/>
      <protection locked="0"/>
    </xf>
    <xf numFmtId="3" fontId="2" fillId="39" borderId="34" xfId="0" applyNumberFormat="1" applyFont="1" applyFill="1" applyBorder="1" applyAlignment="1" applyProtection="1">
      <alignment/>
      <protection locked="0"/>
    </xf>
    <xf numFmtId="0" fontId="2" fillId="39" borderId="35" xfId="0" applyFont="1" applyFill="1" applyBorder="1" applyAlignment="1" applyProtection="1">
      <alignment/>
      <protection locked="0"/>
    </xf>
    <xf numFmtId="0" fontId="0" fillId="39" borderId="13" xfId="0" applyFill="1" applyBorder="1" applyAlignment="1" applyProtection="1">
      <alignment/>
      <protection locked="0"/>
    </xf>
    <xf numFmtId="3" fontId="2" fillId="39" borderId="36" xfId="0" applyNumberFormat="1" applyFont="1" applyFill="1" applyBorder="1" applyAlignment="1" applyProtection="1">
      <alignment horizontal="right"/>
      <protection locked="0"/>
    </xf>
    <xf numFmtId="4" fontId="3" fillId="39" borderId="29" xfId="0" applyNumberFormat="1" applyFont="1" applyFill="1" applyBorder="1" applyAlignment="1" applyProtection="1">
      <alignment horizontal="right"/>
      <protection locked="0"/>
    </xf>
    <xf numFmtId="3" fontId="3" fillId="39" borderId="29" xfId="0" applyNumberFormat="1" applyFont="1" applyFill="1" applyBorder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" fontId="0" fillId="33" borderId="10" xfId="58" applyNumberFormat="1" applyFill="1" applyBorder="1" applyAlignment="1" applyProtection="1">
      <alignment horizontal="left"/>
      <protection locked="0"/>
    </xf>
    <xf numFmtId="4" fontId="0" fillId="33" borderId="10" xfId="58" applyNumberFormat="1" applyFont="1" applyFill="1" applyBorder="1" applyAlignment="1" applyProtection="1">
      <alignment horizontal="left"/>
      <protection locked="0"/>
    </xf>
    <xf numFmtId="0" fontId="0" fillId="42" borderId="37" xfId="0" applyFill="1" applyBorder="1" applyAlignment="1" applyProtection="1">
      <alignment/>
      <protection locked="0"/>
    </xf>
    <xf numFmtId="3" fontId="0" fillId="42" borderId="14" xfId="0" applyNumberFormat="1" applyFill="1" applyBorder="1" applyAlignment="1" applyProtection="1">
      <alignment/>
      <protection locked="0"/>
    </xf>
    <xf numFmtId="3" fontId="1" fillId="42" borderId="14" xfId="0" applyNumberFormat="1" applyFont="1" applyFill="1" applyBorder="1" applyAlignment="1" applyProtection="1">
      <alignment horizontal="right"/>
      <protection locked="0"/>
    </xf>
    <xf numFmtId="3" fontId="2" fillId="42" borderId="38" xfId="0" applyNumberFormat="1" applyFont="1" applyFill="1" applyBorder="1" applyAlignment="1" applyProtection="1">
      <alignment horizontal="right"/>
      <protection locked="0"/>
    </xf>
    <xf numFmtId="0" fontId="1" fillId="42" borderId="21" xfId="0" applyFont="1" applyFill="1" applyBorder="1" applyAlignment="1" applyProtection="1">
      <alignment/>
      <protection locked="0"/>
    </xf>
    <xf numFmtId="3" fontId="0" fillId="42" borderId="0" xfId="0" applyNumberFormat="1" applyFill="1" applyBorder="1" applyAlignment="1" applyProtection="1">
      <alignment/>
      <protection locked="0"/>
    </xf>
    <xf numFmtId="3" fontId="2" fillId="42" borderId="22" xfId="0" applyNumberFormat="1" applyFont="1" applyFill="1" applyBorder="1" applyAlignment="1" applyProtection="1">
      <alignment/>
      <protection locked="0"/>
    </xf>
    <xf numFmtId="0" fontId="0" fillId="42" borderId="21" xfId="0" applyFill="1" applyBorder="1" applyAlignment="1" applyProtection="1">
      <alignment/>
      <protection locked="0"/>
    </xf>
    <xf numFmtId="0" fontId="0" fillId="42" borderId="33" xfId="0" applyFont="1" applyFill="1" applyBorder="1" applyAlignment="1" applyProtection="1">
      <alignment/>
      <protection locked="0"/>
    </xf>
    <xf numFmtId="3" fontId="0" fillId="42" borderId="19" xfId="0" applyNumberFormat="1" applyFill="1" applyBorder="1" applyAlignment="1" applyProtection="1">
      <alignment/>
      <protection/>
    </xf>
    <xf numFmtId="3" fontId="2" fillId="42" borderId="34" xfId="0" applyNumberFormat="1" applyFont="1" applyFill="1" applyBorder="1" applyAlignment="1" applyProtection="1">
      <alignment/>
      <protection locked="0"/>
    </xf>
    <xf numFmtId="0" fontId="1" fillId="39" borderId="23" xfId="0" applyFont="1" applyFill="1" applyBorder="1" applyAlignment="1" applyProtection="1">
      <alignment horizontal="right"/>
      <protection locked="0"/>
    </xf>
    <xf numFmtId="0" fontId="0" fillId="39" borderId="0" xfId="0" applyFill="1" applyBorder="1" applyAlignment="1" applyProtection="1">
      <alignment horizontal="right"/>
      <protection locked="0"/>
    </xf>
    <xf numFmtId="0" fontId="0" fillId="43" borderId="0" xfId="0" applyFill="1" applyBorder="1" applyAlignment="1" applyProtection="1">
      <alignment horizontal="right"/>
      <protection locked="0"/>
    </xf>
    <xf numFmtId="3" fontId="8" fillId="39" borderId="0" xfId="0" applyNumberFormat="1" applyFont="1" applyFill="1" applyBorder="1" applyAlignment="1" applyProtection="1">
      <alignment horizontal="right" wrapText="1"/>
      <protection locked="0"/>
    </xf>
    <xf numFmtId="168" fontId="0" fillId="39" borderId="0" xfId="0" applyNumberFormat="1" applyFill="1" applyBorder="1" applyAlignment="1" applyProtection="1">
      <alignment horizontal="right"/>
      <protection/>
    </xf>
    <xf numFmtId="0" fontId="0" fillId="39" borderId="0" xfId="0" applyFill="1" applyAlignment="1" applyProtection="1">
      <alignment horizontal="right"/>
      <protection locked="0"/>
    </xf>
    <xf numFmtId="3" fontId="0" fillId="39" borderId="0" xfId="0" applyNumberFormat="1" applyFill="1" applyBorder="1" applyAlignment="1" applyProtection="1">
      <alignment horizontal="right"/>
      <protection locked="0"/>
    </xf>
    <xf numFmtId="168" fontId="0" fillId="39" borderId="0" xfId="0" applyNumberFormat="1" applyFill="1" applyBorder="1" applyAlignment="1" applyProtection="1">
      <alignment horizontal="right"/>
      <protection locked="0"/>
    </xf>
    <xf numFmtId="168" fontId="0" fillId="39" borderId="19" xfId="0" applyNumberFormat="1" applyFont="1" applyFill="1" applyBorder="1" applyAlignment="1" applyProtection="1">
      <alignment horizontal="right" vertical="center"/>
      <protection locked="0"/>
    </xf>
    <xf numFmtId="3" fontId="0" fillId="42" borderId="0" xfId="0" applyNumberFormat="1" applyFill="1" applyBorder="1" applyAlignment="1" applyProtection="1">
      <alignment horizontal="right"/>
      <protection locked="0"/>
    </xf>
    <xf numFmtId="3" fontId="0" fillId="42" borderId="19" xfId="0" applyNumberFormat="1" applyFill="1" applyBorder="1" applyAlignment="1" applyProtection="1">
      <alignment horizontal="right"/>
      <protection/>
    </xf>
    <xf numFmtId="3" fontId="0" fillId="36" borderId="32" xfId="0" applyNumberFormat="1" applyFill="1" applyBorder="1" applyAlignment="1" applyProtection="1">
      <alignment/>
      <protection locked="0"/>
    </xf>
    <xf numFmtId="3" fontId="0" fillId="36" borderId="27" xfId="0" applyNumberFormat="1" applyFill="1" applyBorder="1" applyAlignment="1" applyProtection="1">
      <alignment/>
      <protection locked="0"/>
    </xf>
    <xf numFmtId="3" fontId="0" fillId="36" borderId="30" xfId="0" applyNumberForma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26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 wrapText="1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168" fontId="12" fillId="40" borderId="0" xfId="0" applyNumberFormat="1" applyFont="1" applyFill="1" applyBorder="1" applyAlignment="1" applyProtection="1">
      <alignment/>
      <protection/>
    </xf>
    <xf numFmtId="0" fontId="2" fillId="39" borderId="0" xfId="0" applyFont="1" applyFill="1" applyBorder="1" applyAlignment="1" applyProtection="1">
      <alignment horizontal="right"/>
      <protection locked="0"/>
    </xf>
    <xf numFmtId="0" fontId="2" fillId="39" borderId="0" xfId="0" applyFont="1" applyFill="1" applyBorder="1" applyAlignment="1" applyProtection="1">
      <alignment/>
      <protection locked="0"/>
    </xf>
    <xf numFmtId="0" fontId="9" fillId="39" borderId="0" xfId="0" applyFont="1" applyFill="1" applyBorder="1" applyAlignment="1" applyProtection="1">
      <alignment/>
      <protection locked="0"/>
    </xf>
    <xf numFmtId="3" fontId="2" fillId="39" borderId="0" xfId="0" applyNumberFormat="1" applyFont="1" applyFill="1" applyBorder="1" applyAlignment="1" applyProtection="1">
      <alignment horizontal="right"/>
      <protection locked="0"/>
    </xf>
    <xf numFmtId="3" fontId="2" fillId="39" borderId="0" xfId="0" applyNumberFormat="1" applyFont="1" applyFill="1" applyBorder="1" applyAlignment="1" applyProtection="1">
      <alignment/>
      <protection locked="0"/>
    </xf>
    <xf numFmtId="3" fontId="2" fillId="42" borderId="0" xfId="0" applyNumberFormat="1" applyFont="1" applyFill="1" applyBorder="1" applyAlignment="1" applyProtection="1">
      <alignment horizontal="right"/>
      <protection locked="0"/>
    </xf>
    <xf numFmtId="3" fontId="2" fillId="42" borderId="0" xfId="0" applyNumberFormat="1" applyFont="1" applyFill="1" applyBorder="1" applyAlignment="1" applyProtection="1">
      <alignment/>
      <protection locked="0"/>
    </xf>
    <xf numFmtId="3" fontId="2" fillId="41" borderId="29" xfId="0" applyNumberFormat="1" applyFont="1" applyFill="1" applyBorder="1" applyAlignment="1" applyProtection="1">
      <alignment/>
      <protection/>
    </xf>
    <xf numFmtId="4" fontId="0" fillId="41" borderId="29" xfId="0" applyNumberFormat="1" applyFill="1" applyBorder="1" applyAlignment="1" applyProtection="1">
      <alignment/>
      <protection locked="0"/>
    </xf>
    <xf numFmtId="4" fontId="0" fillId="41" borderId="29" xfId="0" applyNumberFormat="1" applyFont="1" applyFill="1" applyBorder="1" applyAlignment="1" applyProtection="1">
      <alignment/>
      <protection locked="0"/>
    </xf>
    <xf numFmtId="3" fontId="0" fillId="33" borderId="14" xfId="0" applyNumberFormat="1" applyFill="1" applyBorder="1" applyAlignment="1" applyProtection="1">
      <alignment/>
      <protection locked="0"/>
    </xf>
    <xf numFmtId="10" fontId="1" fillId="0" borderId="0" xfId="61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15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9" fontId="0" fillId="12" borderId="29" xfId="61" applyFont="1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71" fontId="0" fillId="12" borderId="39" xfId="0" applyNumberFormat="1" applyFill="1" applyBorder="1" applyAlignment="1" applyProtection="1">
      <alignment/>
      <protection locked="0"/>
    </xf>
    <xf numFmtId="3" fontId="0" fillId="12" borderId="29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0" fontId="1" fillId="33" borderId="0" xfId="61" applyNumberFormat="1" applyFont="1" applyFill="1" applyBorder="1" applyAlignment="1" applyProtection="1">
      <alignment vertical="top" wrapText="1" shrinkToFit="1"/>
      <protection locked="0"/>
    </xf>
    <xf numFmtId="0" fontId="54" fillId="0" borderId="0" xfId="0" applyFont="1" applyAlignment="1" applyProtection="1">
      <alignment/>
      <protection locked="0"/>
    </xf>
    <xf numFmtId="0" fontId="0" fillId="12" borderId="29" xfId="0" applyFill="1" applyBorder="1" applyAlignment="1">
      <alignment wrapText="1"/>
    </xf>
    <xf numFmtId="3" fontId="0" fillId="37" borderId="0" xfId="0" applyNumberFormat="1" applyFill="1" applyBorder="1" applyAlignment="1" applyProtection="1">
      <alignment/>
      <protection/>
    </xf>
    <xf numFmtId="4" fontId="1" fillId="37" borderId="12" xfId="0" applyNumberFormat="1" applyFont="1" applyFill="1" applyBorder="1" applyAlignment="1" applyProtection="1">
      <alignment/>
      <protection locked="0"/>
    </xf>
    <xf numFmtId="4" fontId="3" fillId="37" borderId="0" xfId="0" applyNumberFormat="1" applyFont="1" applyFill="1" applyBorder="1" applyAlignment="1" applyProtection="1">
      <alignment horizontal="left"/>
      <protection locked="0"/>
    </xf>
    <xf numFmtId="168" fontId="2" fillId="0" borderId="0" xfId="0" applyNumberFormat="1" applyFont="1" applyFill="1" applyAlignment="1" applyProtection="1">
      <alignment/>
      <protection locked="0"/>
    </xf>
    <xf numFmtId="9" fontId="2" fillId="0" borderId="0" xfId="61" applyFont="1" applyFill="1" applyAlignment="1" applyProtection="1">
      <alignment/>
      <protection locked="0"/>
    </xf>
    <xf numFmtId="44" fontId="2" fillId="0" borderId="0" xfId="44" applyFont="1" applyFill="1" applyAlignment="1" applyProtection="1">
      <alignment/>
      <protection locked="0"/>
    </xf>
    <xf numFmtId="1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 locked="0"/>
    </xf>
    <xf numFmtId="0" fontId="0" fillId="10" borderId="29" xfId="0" applyFont="1" applyFill="1" applyBorder="1" applyAlignment="1">
      <alignment horizontal="left" wrapText="1"/>
    </xf>
    <xf numFmtId="0" fontId="0" fillId="10" borderId="29" xfId="0" applyFill="1" applyBorder="1" applyAlignment="1" applyProtection="1">
      <alignment/>
      <protection locked="0"/>
    </xf>
    <xf numFmtId="0" fontId="0" fillId="10" borderId="29" xfId="0" applyFont="1" applyFill="1" applyBorder="1" applyAlignment="1" applyProtection="1">
      <alignment horizontal="left" wrapText="1"/>
      <protection locked="0"/>
    </xf>
    <xf numFmtId="49" fontId="0" fillId="10" borderId="29" xfId="0" applyNumberFormat="1" applyFill="1" applyBorder="1" applyAlignment="1" applyProtection="1">
      <alignment/>
      <protection locked="0"/>
    </xf>
    <xf numFmtId="3" fontId="0" fillId="10" borderId="29" xfId="0" applyNumberFormat="1" applyFont="1" applyFill="1" applyBorder="1" applyAlignment="1" applyProtection="1">
      <alignment horizontal="left"/>
      <protection locked="0"/>
    </xf>
    <xf numFmtId="4" fontId="3" fillId="39" borderId="11" xfId="0" applyNumberFormat="1" applyFont="1" applyFill="1" applyBorder="1" applyAlignment="1" applyProtection="1">
      <alignment/>
      <protection locked="0"/>
    </xf>
    <xf numFmtId="4" fontId="3" fillId="39" borderId="11" xfId="0" applyNumberFormat="1" applyFont="1" applyFill="1" applyBorder="1" applyAlignment="1" applyProtection="1">
      <alignment/>
      <protection locked="0"/>
    </xf>
    <xf numFmtId="0" fontId="2" fillId="12" borderId="29" xfId="0" applyFont="1" applyFill="1" applyBorder="1" applyAlignment="1" applyProtection="1">
      <alignment horizontal="left" wrapText="1"/>
      <protection locked="0"/>
    </xf>
    <xf numFmtId="0" fontId="0" fillId="12" borderId="29" xfId="0" applyFill="1" applyBorder="1" applyAlignment="1" applyProtection="1">
      <alignment horizontal="left" wrapText="1"/>
      <protection locked="0"/>
    </xf>
    <xf numFmtId="4" fontId="0" fillId="39" borderId="11" xfId="0" applyNumberFormat="1" applyFont="1" applyFill="1" applyBorder="1" applyAlignment="1" applyProtection="1">
      <alignment horizontal="left"/>
      <protection locked="0"/>
    </xf>
    <xf numFmtId="4" fontId="0" fillId="39" borderId="28" xfId="0" applyNumberFormat="1" applyFont="1" applyFill="1" applyBorder="1" applyAlignment="1" applyProtection="1">
      <alignment horizontal="left"/>
      <protection locked="0"/>
    </xf>
    <xf numFmtId="49" fontId="2" fillId="12" borderId="11" xfId="0" applyNumberFormat="1" applyFont="1" applyFill="1" applyBorder="1" applyAlignment="1" applyProtection="1">
      <alignment horizontal="center" wrapText="1"/>
      <protection locked="0"/>
    </xf>
    <xf numFmtId="49" fontId="2" fillId="12" borderId="18" xfId="0" applyNumberFormat="1" applyFont="1" applyFill="1" applyBorder="1" applyAlignment="1" applyProtection="1">
      <alignment horizontal="center" wrapText="1"/>
      <protection locked="0"/>
    </xf>
    <xf numFmtId="49" fontId="2" fillId="12" borderId="28" xfId="0" applyNumberFormat="1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3" fontId="2" fillId="41" borderId="29" xfId="0" applyNumberFormat="1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P120"/>
  <sheetViews>
    <sheetView tabSelected="1" workbookViewId="0" topLeftCell="A1">
      <selection activeCell="B2" sqref="B2:I2"/>
    </sheetView>
  </sheetViews>
  <sheetFormatPr defaultColWidth="9.140625" defaultRowHeight="12.75"/>
  <cols>
    <col min="1" max="1" width="27.8515625" style="3" customWidth="1"/>
    <col min="2" max="2" width="15.421875" style="3" customWidth="1"/>
    <col min="3" max="3" width="9.140625" style="71" hidden="1" customWidth="1"/>
    <col min="4" max="4" width="12.28125" style="3" bestFit="1" customWidth="1"/>
    <col min="5" max="7" width="12.28125" style="3" customWidth="1"/>
    <col min="8" max="8" width="13.8515625" style="3" customWidth="1"/>
    <col min="9" max="9" width="17.7109375" style="6" customWidth="1"/>
    <col min="10" max="10" width="4.421875" style="6" customWidth="1"/>
    <col min="11" max="11" width="14.7109375" style="6" customWidth="1"/>
    <col min="12" max="12" width="17.8515625" style="3" customWidth="1"/>
    <col min="13" max="13" width="42.421875" style="3" customWidth="1"/>
    <col min="14" max="14" width="7.421875" style="3" bestFit="1" customWidth="1"/>
    <col min="15" max="15" width="3.00390625" style="3" bestFit="1" customWidth="1"/>
    <col min="16" max="20" width="7.421875" style="3" bestFit="1" customWidth="1"/>
    <col min="21" max="21" width="6.00390625" style="3" bestFit="1" customWidth="1"/>
    <col min="22" max="16384" width="9.140625" style="3" customWidth="1"/>
  </cols>
  <sheetData>
    <row r="1" ht="12.75"/>
    <row r="2" spans="1:13" ht="15" customHeight="1">
      <c r="A2" s="1" t="s">
        <v>23</v>
      </c>
      <c r="B2" s="283"/>
      <c r="C2" s="283"/>
      <c r="D2" s="284"/>
      <c r="E2" s="284"/>
      <c r="F2" s="284"/>
      <c r="G2" s="284"/>
      <c r="H2" s="284"/>
      <c r="I2" s="284"/>
      <c r="J2" s="234"/>
      <c r="K2" s="3"/>
      <c r="L2" s="276" t="s">
        <v>90</v>
      </c>
      <c r="M2" s="277"/>
    </row>
    <row r="3" spans="1:13" ht="15" customHeight="1">
      <c r="A3" s="1" t="s">
        <v>50</v>
      </c>
      <c r="B3" s="283"/>
      <c r="C3" s="283"/>
      <c r="D3" s="283"/>
      <c r="E3" s="283"/>
      <c r="F3" s="283"/>
      <c r="G3" s="283"/>
      <c r="H3" s="283"/>
      <c r="I3" s="283"/>
      <c r="J3" s="235"/>
      <c r="K3" s="3"/>
      <c r="L3" s="278" t="s">
        <v>91</v>
      </c>
      <c r="M3" s="277"/>
    </row>
    <row r="4" spans="1:13" ht="15" customHeight="1">
      <c r="A4" s="1" t="s">
        <v>84</v>
      </c>
      <c r="B4" s="287"/>
      <c r="C4" s="288"/>
      <c r="D4" s="288"/>
      <c r="E4" s="289"/>
      <c r="F4" s="290" t="s">
        <v>85</v>
      </c>
      <c r="G4" s="291"/>
      <c r="H4" s="292"/>
      <c r="I4" s="265"/>
      <c r="J4" s="234"/>
      <c r="K4" s="3"/>
      <c r="L4" s="276" t="s">
        <v>102</v>
      </c>
      <c r="M4" s="279"/>
    </row>
    <row r="5" spans="1:13" ht="15" customHeight="1">
      <c r="A5" s="11" t="s">
        <v>21</v>
      </c>
      <c r="B5" s="260"/>
      <c r="C5" s="72"/>
      <c r="D5" s="16" t="s">
        <v>30</v>
      </c>
      <c r="E5" s="260"/>
      <c r="F5" s="15"/>
      <c r="G5" s="11" t="s">
        <v>78</v>
      </c>
      <c r="H5" s="261"/>
      <c r="I5" s="2"/>
      <c r="J5" s="2"/>
      <c r="K5" s="3"/>
      <c r="L5" s="280" t="s">
        <v>107</v>
      </c>
      <c r="M5" s="277"/>
    </row>
    <row r="6" spans="1:11" ht="15.75" customHeight="1">
      <c r="A6" s="272"/>
      <c r="B6" s="72"/>
      <c r="C6" s="72"/>
      <c r="D6" s="273"/>
      <c r="E6" s="72"/>
      <c r="F6" s="274"/>
      <c r="G6" s="272"/>
      <c r="H6" s="275"/>
      <c r="I6" s="2"/>
      <c r="J6" s="2"/>
      <c r="K6" s="2"/>
    </row>
    <row r="7" spans="3:12" s="4" customFormat="1" ht="12.75">
      <c r="C7" s="73"/>
      <c r="D7" s="105" t="s">
        <v>8</v>
      </c>
      <c r="E7" s="105" t="s">
        <v>9</v>
      </c>
      <c r="F7" s="105" t="s">
        <v>10</v>
      </c>
      <c r="G7" s="105" t="s">
        <v>11</v>
      </c>
      <c r="H7" s="105" t="s">
        <v>12</v>
      </c>
      <c r="I7" s="10" t="s">
        <v>17</v>
      </c>
      <c r="J7" s="10"/>
      <c r="K7" s="256" t="s">
        <v>103</v>
      </c>
      <c r="L7" s="257" t="s">
        <v>77</v>
      </c>
    </row>
    <row r="8" spans="1:10" s="9" customFormat="1" ht="12.75">
      <c r="A8" s="60" t="s">
        <v>29</v>
      </c>
      <c r="B8" s="190" t="s">
        <v>69</v>
      </c>
      <c r="C8" s="75"/>
      <c r="D8" s="60"/>
      <c r="E8" s="60"/>
      <c r="F8" s="60"/>
      <c r="G8" s="60"/>
      <c r="H8" s="60"/>
      <c r="I8" s="61"/>
      <c r="J8" s="236"/>
    </row>
    <row r="9" spans="1:15" ht="12.75">
      <c r="A9" s="101" t="s">
        <v>81</v>
      </c>
      <c r="B9" s="251"/>
      <c r="C9" s="76"/>
      <c r="D9" s="107">
        <f>K9/9*B9</f>
        <v>0</v>
      </c>
      <c r="E9" s="107">
        <f aca="true" t="shared" si="0" ref="E9:H13">D9*1.03</f>
        <v>0</v>
      </c>
      <c r="F9" s="107">
        <f t="shared" si="0"/>
        <v>0</v>
      </c>
      <c r="G9" s="107">
        <f t="shared" si="0"/>
        <v>0</v>
      </c>
      <c r="H9" s="107">
        <f t="shared" si="0"/>
        <v>0</v>
      </c>
      <c r="I9" s="106">
        <f>SUM(D9:H9)</f>
        <v>0</v>
      </c>
      <c r="J9" s="237"/>
      <c r="K9" s="293"/>
      <c r="L9" s="258"/>
      <c r="M9" s="4"/>
      <c r="N9" s="199"/>
      <c r="O9" s="199"/>
    </row>
    <row r="10" spans="1:12" ht="12.75">
      <c r="A10" s="102" t="s">
        <v>56</v>
      </c>
      <c r="B10" s="252"/>
      <c r="C10" s="76"/>
      <c r="D10" s="107">
        <f>K10/9*B10</f>
        <v>0</v>
      </c>
      <c r="E10" s="107">
        <f t="shared" si="0"/>
        <v>0</v>
      </c>
      <c r="F10" s="107">
        <f t="shared" si="0"/>
        <v>0</v>
      </c>
      <c r="G10" s="107">
        <f t="shared" si="0"/>
        <v>0</v>
      </c>
      <c r="H10" s="107">
        <f t="shared" si="0"/>
        <v>0</v>
      </c>
      <c r="I10" s="108">
        <f>SUM(D10:H10)</f>
        <v>0</v>
      </c>
      <c r="J10" s="237"/>
      <c r="K10" s="293"/>
      <c r="L10" s="258"/>
    </row>
    <row r="11" spans="1:12" ht="12.75">
      <c r="A11" s="102" t="s">
        <v>34</v>
      </c>
      <c r="B11" s="251"/>
      <c r="C11" s="76"/>
      <c r="D11" s="107">
        <f>K11/9*B11</f>
        <v>0</v>
      </c>
      <c r="E11" s="107">
        <f t="shared" si="0"/>
        <v>0</v>
      </c>
      <c r="F11" s="107">
        <f t="shared" si="0"/>
        <v>0</v>
      </c>
      <c r="G11" s="107">
        <f t="shared" si="0"/>
        <v>0</v>
      </c>
      <c r="H11" s="107">
        <f t="shared" si="0"/>
        <v>0</v>
      </c>
      <c r="I11" s="108">
        <f>SUM(D11:H11)</f>
        <v>0</v>
      </c>
      <c r="J11" s="237"/>
      <c r="K11" s="293"/>
      <c r="L11" s="258"/>
    </row>
    <row r="12" spans="1:12" ht="12.75">
      <c r="A12" s="102" t="s">
        <v>35</v>
      </c>
      <c r="B12" s="251"/>
      <c r="C12" s="76"/>
      <c r="D12" s="107">
        <f>K12/9*B12</f>
        <v>0</v>
      </c>
      <c r="E12" s="107">
        <f t="shared" si="0"/>
        <v>0</v>
      </c>
      <c r="F12" s="107">
        <f t="shared" si="0"/>
        <v>0</v>
      </c>
      <c r="G12" s="107">
        <f t="shared" si="0"/>
        <v>0</v>
      </c>
      <c r="H12" s="107">
        <f t="shared" si="0"/>
        <v>0</v>
      </c>
      <c r="I12" s="108">
        <f>SUM(D12:H12)</f>
        <v>0</v>
      </c>
      <c r="J12" s="237"/>
      <c r="K12" s="293"/>
      <c r="L12" s="258"/>
    </row>
    <row r="13" spans="1:12" ht="12.75">
      <c r="A13" s="102" t="s">
        <v>36</v>
      </c>
      <c r="B13" s="251"/>
      <c r="C13" s="76"/>
      <c r="D13" s="107">
        <f>K13/9*B13</f>
        <v>0</v>
      </c>
      <c r="E13" s="107">
        <f t="shared" si="0"/>
        <v>0</v>
      </c>
      <c r="F13" s="107">
        <f t="shared" si="0"/>
        <v>0</v>
      </c>
      <c r="G13" s="107">
        <f t="shared" si="0"/>
        <v>0</v>
      </c>
      <c r="H13" s="107">
        <f t="shared" si="0"/>
        <v>0</v>
      </c>
      <c r="I13" s="108">
        <f>SUM(D13:H13)</f>
        <v>0</v>
      </c>
      <c r="J13" s="237"/>
      <c r="K13" s="293"/>
      <c r="L13" s="258"/>
    </row>
    <row r="14" spans="1:12" ht="12.75">
      <c r="A14" s="99"/>
      <c r="B14" s="100"/>
      <c r="C14" s="76"/>
      <c r="D14" s="253"/>
      <c r="E14" s="107"/>
      <c r="F14" s="107"/>
      <c r="G14" s="107"/>
      <c r="H14" s="109"/>
      <c r="I14" s="108"/>
      <c r="J14" s="237"/>
      <c r="K14" s="237"/>
      <c r="L14" s="259"/>
    </row>
    <row r="15" spans="1:11" s="5" customFormat="1" ht="12.75">
      <c r="A15" s="21" t="s">
        <v>24</v>
      </c>
      <c r="B15" s="107"/>
      <c r="C15" s="107"/>
      <c r="D15" s="107">
        <f>SUM(D9:D13)</f>
        <v>0</v>
      </c>
      <c r="E15" s="110">
        <f>SUM(E9:E13)</f>
        <v>0</v>
      </c>
      <c r="F15" s="110">
        <f>SUM(F9:F13)</f>
        <v>0</v>
      </c>
      <c r="G15" s="110">
        <f>SUM(G9:G13)</f>
        <v>0</v>
      </c>
      <c r="H15" s="110">
        <f>SUM(H9:H13)</f>
        <v>0</v>
      </c>
      <c r="I15" s="106">
        <f>SUM(D15:H15)</f>
        <v>0</v>
      </c>
      <c r="J15" s="237"/>
      <c r="K15" s="237"/>
    </row>
    <row r="16" spans="1:11" ht="7.5" customHeight="1">
      <c r="A16" s="19"/>
      <c r="B16" s="107"/>
      <c r="C16" s="107"/>
      <c r="D16" s="107"/>
      <c r="E16" s="107"/>
      <c r="F16" s="107"/>
      <c r="G16" s="107"/>
      <c r="H16" s="109"/>
      <c r="I16" s="108"/>
      <c r="J16" s="237"/>
      <c r="K16" s="237"/>
    </row>
    <row r="17" spans="1:11" ht="12.75">
      <c r="A17" s="22" t="s">
        <v>28</v>
      </c>
      <c r="B17" s="190" t="s">
        <v>69</v>
      </c>
      <c r="C17" s="77"/>
      <c r="D17" s="107"/>
      <c r="E17" s="107"/>
      <c r="F17" s="107"/>
      <c r="G17" s="107"/>
      <c r="H17" s="109"/>
      <c r="I17" s="108"/>
      <c r="J17" s="237"/>
      <c r="K17" s="237" t="s">
        <v>70</v>
      </c>
    </row>
    <row r="18" spans="1:11" ht="12.75">
      <c r="A18" s="202" t="s">
        <v>67</v>
      </c>
      <c r="B18" s="251"/>
      <c r="C18" s="76"/>
      <c r="D18" s="107">
        <f>K18*B18</f>
        <v>0</v>
      </c>
      <c r="E18" s="107">
        <f aca="true" t="shared" si="1" ref="E18:H22">D18*1.03</f>
        <v>0</v>
      </c>
      <c r="F18" s="107">
        <f t="shared" si="1"/>
        <v>0</v>
      </c>
      <c r="G18" s="107">
        <f t="shared" si="1"/>
        <v>0</v>
      </c>
      <c r="H18" s="107">
        <f t="shared" si="1"/>
        <v>0</v>
      </c>
      <c r="I18" s="108">
        <f>SUM(D18:H18)</f>
        <v>0</v>
      </c>
      <c r="J18" s="237"/>
      <c r="K18" s="250">
        <v>2652</v>
      </c>
    </row>
    <row r="19" spans="1:11" ht="12.75">
      <c r="A19" s="201" t="s">
        <v>68</v>
      </c>
      <c r="B19" s="251"/>
      <c r="C19" s="76"/>
      <c r="D19" s="107">
        <f>K19*B19</f>
        <v>0</v>
      </c>
      <c r="E19" s="107">
        <f t="shared" si="1"/>
        <v>0</v>
      </c>
      <c r="F19" s="107">
        <f t="shared" si="1"/>
        <v>0</v>
      </c>
      <c r="G19" s="107">
        <f t="shared" si="1"/>
        <v>0</v>
      </c>
      <c r="H19" s="107">
        <f t="shared" si="1"/>
        <v>0</v>
      </c>
      <c r="I19" s="108">
        <f>SUM(D19:H19)</f>
        <v>0</v>
      </c>
      <c r="J19" s="237"/>
      <c r="K19" s="250">
        <v>2405</v>
      </c>
    </row>
    <row r="20" spans="1:11" ht="12.75">
      <c r="A20" s="102"/>
      <c r="B20" s="20"/>
      <c r="C20" s="76"/>
      <c r="D20" s="107"/>
      <c r="E20" s="107"/>
      <c r="F20" s="107"/>
      <c r="G20" s="107"/>
      <c r="H20" s="107"/>
      <c r="I20" s="108">
        <f>SUM(D20:H20)</f>
        <v>0</v>
      </c>
      <c r="J20" s="237"/>
      <c r="K20" s="237"/>
    </row>
    <row r="21" spans="1:11" ht="12.75">
      <c r="A21" s="19"/>
      <c r="B21" s="20"/>
      <c r="C21" s="76"/>
      <c r="D21" s="107"/>
      <c r="E21" s="107"/>
      <c r="F21" s="107"/>
      <c r="G21" s="107"/>
      <c r="H21" s="107"/>
      <c r="I21" s="108"/>
      <c r="J21" s="237"/>
      <c r="K21" s="237"/>
    </row>
    <row r="22" spans="1:11" ht="12.75">
      <c r="A22" s="19" t="s">
        <v>26</v>
      </c>
      <c r="B22" s="20"/>
      <c r="C22" s="76"/>
      <c r="D22" s="107">
        <v>0</v>
      </c>
      <c r="E22" s="107">
        <f t="shared" si="1"/>
        <v>0</v>
      </c>
      <c r="F22" s="107">
        <f t="shared" si="1"/>
        <v>0</v>
      </c>
      <c r="G22" s="107">
        <f t="shared" si="1"/>
        <v>0</v>
      </c>
      <c r="H22" s="107">
        <f t="shared" si="1"/>
        <v>0</v>
      </c>
      <c r="I22" s="108">
        <f>SUM(D22:H22)</f>
        <v>0</v>
      </c>
      <c r="J22" s="237"/>
      <c r="K22" s="237"/>
    </row>
    <row r="23" spans="1:11" ht="12.75">
      <c r="A23" s="19"/>
      <c r="B23" s="190" t="s">
        <v>69</v>
      </c>
      <c r="C23" s="76"/>
      <c r="D23" s="107"/>
      <c r="E23" s="107"/>
      <c r="F23" s="107"/>
      <c r="G23" s="107"/>
      <c r="H23" s="107"/>
      <c r="I23" s="108"/>
      <c r="J23" s="237"/>
      <c r="K23" s="237" t="s">
        <v>71</v>
      </c>
    </row>
    <row r="24" spans="1:11" ht="12.75">
      <c r="A24" s="19" t="s">
        <v>25</v>
      </c>
      <c r="B24" s="251"/>
      <c r="C24" s="76"/>
      <c r="D24" s="107">
        <f>(K24/12)*B24</f>
        <v>0</v>
      </c>
      <c r="E24" s="107">
        <f aca="true" t="shared" si="2" ref="E24:H25">D24*1.03</f>
        <v>0</v>
      </c>
      <c r="F24" s="107">
        <f t="shared" si="2"/>
        <v>0</v>
      </c>
      <c r="G24" s="107">
        <f t="shared" si="2"/>
        <v>0</v>
      </c>
      <c r="H24" s="107">
        <f t="shared" si="2"/>
        <v>0</v>
      </c>
      <c r="I24" s="108">
        <f>SUM(D24:H24)</f>
        <v>0</v>
      </c>
      <c r="J24" s="237"/>
      <c r="K24" s="250">
        <v>0</v>
      </c>
    </row>
    <row r="25" spans="1:11" ht="12" customHeight="1">
      <c r="A25" s="19" t="s">
        <v>27</v>
      </c>
      <c r="B25" s="251"/>
      <c r="C25" s="76"/>
      <c r="D25" s="107">
        <f>(K25/12)*B25</f>
        <v>0</v>
      </c>
      <c r="E25" s="107">
        <f t="shared" si="2"/>
        <v>0</v>
      </c>
      <c r="F25" s="107">
        <f t="shared" si="2"/>
        <v>0</v>
      </c>
      <c r="G25" s="107">
        <f t="shared" si="2"/>
        <v>0</v>
      </c>
      <c r="H25" s="107">
        <f t="shared" si="2"/>
        <v>0</v>
      </c>
      <c r="I25" s="108">
        <f>SUM(D25:H25)</f>
        <v>0</v>
      </c>
      <c r="J25" s="237"/>
      <c r="K25" s="250"/>
    </row>
    <row r="26" spans="1:11" ht="13.5" customHeight="1">
      <c r="A26" s="19"/>
      <c r="B26" s="20"/>
      <c r="C26" s="76"/>
      <c r="D26" s="111"/>
      <c r="E26" s="111"/>
      <c r="F26" s="111"/>
      <c r="G26" s="111"/>
      <c r="H26" s="112"/>
      <c r="I26" s="108"/>
      <c r="J26" s="237"/>
      <c r="K26" s="237"/>
    </row>
    <row r="27" spans="1:11" s="8" customFormat="1" ht="25.5">
      <c r="A27" s="23" t="s">
        <v>96</v>
      </c>
      <c r="B27" s="263">
        <v>0.279</v>
      </c>
      <c r="C27" s="78"/>
      <c r="D27" s="113">
        <f>(D15+D24+D25)*B27</f>
        <v>0</v>
      </c>
      <c r="E27" s="113">
        <f>(E15+E24+E25)*B27</f>
        <v>0</v>
      </c>
      <c r="F27" s="113">
        <f>(F15+F24+F25)*B27</f>
        <v>0</v>
      </c>
      <c r="G27" s="113">
        <f>(G15+G24+G25)*B27</f>
        <v>0</v>
      </c>
      <c r="H27" s="113">
        <f>(H15+H24+H25)*B27</f>
        <v>0</v>
      </c>
      <c r="I27" s="114">
        <f>SUM(D27:H27)</f>
        <v>0</v>
      </c>
      <c r="J27" s="238"/>
      <c r="K27" s="238"/>
    </row>
    <row r="28" spans="1:11" ht="7.5" customHeight="1">
      <c r="A28" s="19"/>
      <c r="B28" s="20"/>
      <c r="C28" s="76"/>
      <c r="D28" s="107"/>
      <c r="E28" s="107"/>
      <c r="F28" s="107"/>
      <c r="G28" s="107"/>
      <c r="H28" s="109"/>
      <c r="I28" s="108"/>
      <c r="J28" s="237"/>
      <c r="K28" s="237"/>
    </row>
    <row r="29" spans="1:11" s="1" customFormat="1" ht="12.75">
      <c r="A29" s="24" t="s">
        <v>105</v>
      </c>
      <c r="B29" s="62"/>
      <c r="C29" s="79"/>
      <c r="D29" s="115">
        <f>SUM(D15:D27)</f>
        <v>0</v>
      </c>
      <c r="E29" s="115">
        <f>SUM(E15:E27)</f>
        <v>0</v>
      </c>
      <c r="F29" s="115">
        <f>SUM(F15:F27)</f>
        <v>0</v>
      </c>
      <c r="G29" s="115">
        <f>SUM(G15:G27)</f>
        <v>0</v>
      </c>
      <c r="H29" s="116">
        <f>SUM(H15:H27)</f>
        <v>0</v>
      </c>
      <c r="I29" s="117">
        <f>SUM(D29:H29)</f>
        <v>0</v>
      </c>
      <c r="J29" s="237"/>
      <c r="K29" s="255"/>
    </row>
    <row r="30" spans="1:11" ht="12.75">
      <c r="A30" s="25"/>
      <c r="B30" s="26"/>
      <c r="C30" s="68"/>
      <c r="D30" s="118"/>
      <c r="E30" s="118"/>
      <c r="F30" s="118"/>
      <c r="G30" s="118"/>
      <c r="H30" s="118"/>
      <c r="I30" s="119"/>
      <c r="J30" s="237"/>
      <c r="K30" s="237"/>
    </row>
    <row r="31" spans="1:11" s="4" customFormat="1" ht="12.75">
      <c r="A31" s="27" t="s">
        <v>57</v>
      </c>
      <c r="B31" s="156"/>
      <c r="C31" s="85"/>
      <c r="D31" s="157"/>
      <c r="E31" s="157"/>
      <c r="F31" s="157"/>
      <c r="G31" s="157"/>
      <c r="H31" s="157"/>
      <c r="I31" s="120"/>
      <c r="J31" s="125"/>
      <c r="K31" s="125"/>
    </row>
    <row r="32" spans="1:11" ht="12.75">
      <c r="A32" s="28" t="s">
        <v>32</v>
      </c>
      <c r="B32" s="30"/>
      <c r="C32" s="76"/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06">
        <f aca="true" t="shared" si="3" ref="I32:I38">SUM(D32:H32)</f>
        <v>0</v>
      </c>
      <c r="J32" s="237"/>
      <c r="K32" s="3"/>
    </row>
    <row r="33" spans="1:11" ht="12.75">
      <c r="A33" s="29" t="s">
        <v>22</v>
      </c>
      <c r="B33" s="30"/>
      <c r="C33" s="76"/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08">
        <f t="shared" si="3"/>
        <v>0</v>
      </c>
      <c r="J33" s="237"/>
      <c r="K33" s="3"/>
    </row>
    <row r="34" spans="1:11" ht="12.75">
      <c r="A34" s="29" t="s">
        <v>19</v>
      </c>
      <c r="B34" s="30"/>
      <c r="C34" s="76"/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08">
        <f t="shared" si="3"/>
        <v>0</v>
      </c>
      <c r="J34" s="237"/>
      <c r="K34" s="3"/>
    </row>
    <row r="35" spans="1:11" ht="12.75">
      <c r="A35" s="29" t="s">
        <v>20</v>
      </c>
      <c r="B35" s="30"/>
      <c r="C35" s="76"/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08">
        <f t="shared" si="3"/>
        <v>0</v>
      </c>
      <c r="J35" s="237"/>
      <c r="K35" s="237"/>
    </row>
    <row r="36" spans="1:11" ht="12.75">
      <c r="A36" s="29" t="s">
        <v>33</v>
      </c>
      <c r="B36" s="30"/>
      <c r="C36" s="76"/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08">
        <f t="shared" si="3"/>
        <v>0</v>
      </c>
      <c r="J36" s="237"/>
      <c r="K36" s="237"/>
    </row>
    <row r="37" spans="1:11" ht="12.75">
      <c r="A37" s="31" t="s">
        <v>44</v>
      </c>
      <c r="B37" s="30"/>
      <c r="C37" s="76"/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08">
        <f t="shared" si="3"/>
        <v>0</v>
      </c>
      <c r="J37" s="237"/>
      <c r="K37" s="237"/>
    </row>
    <row r="38" spans="1:11" s="1" customFormat="1" ht="12.75">
      <c r="A38" s="32" t="s">
        <v>1</v>
      </c>
      <c r="B38" s="63"/>
      <c r="C38" s="79"/>
      <c r="D38" s="122">
        <f>SUM(D32:D37)</f>
        <v>0</v>
      </c>
      <c r="E38" s="122">
        <f>SUM(E32:E37)</f>
        <v>0</v>
      </c>
      <c r="F38" s="122">
        <f>SUM(F32:F37)</f>
        <v>0</v>
      </c>
      <c r="G38" s="122">
        <f>SUM(G32:G37)</f>
        <v>0</v>
      </c>
      <c r="H38" s="122">
        <f>SUM(H32:H37)</f>
        <v>0</v>
      </c>
      <c r="I38" s="117">
        <f t="shared" si="3"/>
        <v>0</v>
      </c>
      <c r="J38" s="237"/>
      <c r="K38" s="237"/>
    </row>
    <row r="39" spans="1:11" ht="12.75">
      <c r="A39" s="25"/>
      <c r="B39" s="26"/>
      <c r="C39" s="68"/>
      <c r="D39" s="118"/>
      <c r="E39" s="118"/>
      <c r="F39" s="118"/>
      <c r="G39" s="118"/>
      <c r="H39" s="118"/>
      <c r="I39" s="123"/>
      <c r="J39" s="237"/>
      <c r="K39" s="237"/>
    </row>
    <row r="40" spans="1:11" ht="12.75">
      <c r="A40" s="33" t="s">
        <v>2</v>
      </c>
      <c r="B40" s="34"/>
      <c r="C40" s="76"/>
      <c r="D40" s="124"/>
      <c r="E40" s="124"/>
      <c r="F40" s="124"/>
      <c r="G40" s="124"/>
      <c r="H40" s="124"/>
      <c r="I40" s="125"/>
      <c r="J40" s="125"/>
      <c r="K40" s="125"/>
    </row>
    <row r="41" spans="1:11" ht="12.75">
      <c r="A41" s="35" t="s">
        <v>13</v>
      </c>
      <c r="B41" s="36"/>
      <c r="C41" s="76"/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06">
        <f>SUM(D41:H41)</f>
        <v>0</v>
      </c>
      <c r="J41" s="237"/>
      <c r="K41" s="237"/>
    </row>
    <row r="42" spans="1:11" ht="15" customHeight="1">
      <c r="A42" s="37" t="s">
        <v>14</v>
      </c>
      <c r="B42" s="34"/>
      <c r="C42" s="76"/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08">
        <f>SUM(D42:H42)</f>
        <v>0</v>
      </c>
      <c r="J42" s="237"/>
      <c r="K42" s="237"/>
    </row>
    <row r="43" spans="1:11" ht="7.5" customHeight="1">
      <c r="A43" s="37"/>
      <c r="B43" s="34"/>
      <c r="C43" s="76"/>
      <c r="D43" s="127"/>
      <c r="E43" s="127"/>
      <c r="F43" s="127"/>
      <c r="G43" s="127"/>
      <c r="H43" s="128"/>
      <c r="I43" s="108"/>
      <c r="J43" s="237"/>
      <c r="K43" s="237"/>
    </row>
    <row r="44" spans="1:11" s="1" customFormat="1" ht="12.75">
      <c r="A44" s="38" t="s">
        <v>3</v>
      </c>
      <c r="B44" s="64"/>
      <c r="C44" s="84"/>
      <c r="D44" s="129">
        <f>SUM(D41:D42)</f>
        <v>0</v>
      </c>
      <c r="E44" s="129">
        <f>SUM(E41:E42)</f>
        <v>0</v>
      </c>
      <c r="F44" s="129">
        <f>SUM(F41:F42)</f>
        <v>0</v>
      </c>
      <c r="G44" s="129">
        <f>SUM(G41:G42)</f>
        <v>0</v>
      </c>
      <c r="H44" s="129">
        <f>SUM(H41:H42)</f>
        <v>0</v>
      </c>
      <c r="I44" s="117">
        <f>SUM(D44:H44)</f>
        <v>0</v>
      </c>
      <c r="J44" s="237"/>
      <c r="K44" s="237"/>
    </row>
    <row r="45" spans="1:11" ht="12.75">
      <c r="A45" s="25"/>
      <c r="B45" s="26"/>
      <c r="C45" s="68"/>
      <c r="D45" s="130"/>
      <c r="E45" s="130"/>
      <c r="F45" s="130"/>
      <c r="G45" s="130"/>
      <c r="H45" s="130"/>
      <c r="I45" s="123"/>
      <c r="J45" s="237"/>
      <c r="K45" s="237"/>
    </row>
    <row r="46" spans="1:11" s="4" customFormat="1" ht="15" customHeight="1">
      <c r="A46" s="39" t="s">
        <v>97</v>
      </c>
      <c r="B46" s="40"/>
      <c r="C46" s="85"/>
      <c r="D46" s="131"/>
      <c r="E46" s="131"/>
      <c r="F46" s="131"/>
      <c r="G46" s="131"/>
      <c r="H46" s="131"/>
      <c r="I46" s="125"/>
      <c r="J46" s="125"/>
      <c r="K46" s="125"/>
    </row>
    <row r="47" spans="1:12" ht="12.75">
      <c r="A47" s="165" t="s">
        <v>98</v>
      </c>
      <c r="B47" s="166"/>
      <c r="C47" s="167"/>
      <c r="D47" s="168">
        <v>0</v>
      </c>
      <c r="E47" s="168">
        <v>0</v>
      </c>
      <c r="F47" s="168">
        <v>0</v>
      </c>
      <c r="G47" s="168">
        <v>0</v>
      </c>
      <c r="H47" s="225">
        <v>0</v>
      </c>
      <c r="I47" s="169">
        <f>SUM(D47:H47)</f>
        <v>0</v>
      </c>
      <c r="J47" s="237"/>
      <c r="K47" s="241"/>
      <c r="L47" s="18"/>
    </row>
    <row r="48" spans="1:12" ht="12.75">
      <c r="A48" s="163" t="s">
        <v>99</v>
      </c>
      <c r="B48" s="161"/>
      <c r="C48" s="76"/>
      <c r="D48" s="162">
        <v>0</v>
      </c>
      <c r="E48" s="162">
        <v>0</v>
      </c>
      <c r="F48" s="162">
        <v>0</v>
      </c>
      <c r="G48" s="162">
        <v>0</v>
      </c>
      <c r="H48" s="226">
        <v>0</v>
      </c>
      <c r="I48" s="119">
        <f>SUM(D48:H48)</f>
        <v>0</v>
      </c>
      <c r="J48" s="237"/>
      <c r="K48" s="241"/>
      <c r="L48" s="5"/>
    </row>
    <row r="49" spans="1:12" ht="12.75">
      <c r="A49" s="163" t="s">
        <v>100</v>
      </c>
      <c r="B49" s="161"/>
      <c r="C49" s="76"/>
      <c r="D49" s="162">
        <v>0</v>
      </c>
      <c r="E49" s="162">
        <v>0</v>
      </c>
      <c r="F49" s="162">
        <v>0</v>
      </c>
      <c r="G49" s="162">
        <v>0</v>
      </c>
      <c r="H49" s="226">
        <v>0</v>
      </c>
      <c r="I49" s="119">
        <f>SUM(D49:H49)</f>
        <v>0</v>
      </c>
      <c r="J49" s="237"/>
      <c r="K49" s="241"/>
      <c r="L49" s="18"/>
    </row>
    <row r="50" spans="1:12" ht="12.75">
      <c r="A50" s="164" t="s">
        <v>101</v>
      </c>
      <c r="B50" s="41"/>
      <c r="C50" s="76"/>
      <c r="D50" s="133">
        <v>0</v>
      </c>
      <c r="E50" s="133">
        <v>0</v>
      </c>
      <c r="F50" s="133">
        <v>0</v>
      </c>
      <c r="G50" s="133">
        <v>0</v>
      </c>
      <c r="H50" s="227">
        <v>0</v>
      </c>
      <c r="I50" s="119">
        <f>SUM(D50:H50)</f>
        <v>0</v>
      </c>
      <c r="J50" s="237"/>
      <c r="K50" s="237"/>
      <c r="L50" s="18"/>
    </row>
    <row r="51" spans="1:11" s="1" customFormat="1" ht="13.5" customHeight="1">
      <c r="A51" s="42" t="s">
        <v>18</v>
      </c>
      <c r="B51" s="65"/>
      <c r="C51" s="80"/>
      <c r="D51" s="134">
        <f>SUM(D47:D50)</f>
        <v>0</v>
      </c>
      <c r="E51" s="134">
        <f>SUM(E47:E50)</f>
        <v>0</v>
      </c>
      <c r="F51" s="134">
        <f>SUM(F47:F50)</f>
        <v>0</v>
      </c>
      <c r="G51" s="134">
        <f>SUM(G47:G50)</f>
        <v>0</v>
      </c>
      <c r="H51" s="134">
        <f>SUM(H47:H50)</f>
        <v>0</v>
      </c>
      <c r="I51" s="117">
        <f>SUM(D51:H51)</f>
        <v>0</v>
      </c>
      <c r="J51" s="237"/>
      <c r="K51" s="237"/>
    </row>
    <row r="52" spans="1:11" ht="12.75">
      <c r="A52" s="25"/>
      <c r="B52" s="26"/>
      <c r="C52" s="68"/>
      <c r="D52" s="130"/>
      <c r="E52" s="130"/>
      <c r="F52" s="130"/>
      <c r="G52" s="130"/>
      <c r="H52" s="130"/>
      <c r="I52" s="123"/>
      <c r="J52" s="237"/>
      <c r="K52" s="237"/>
    </row>
    <row r="53" spans="1:11" s="4" customFormat="1" ht="12.75">
      <c r="A53" s="43" t="s">
        <v>4</v>
      </c>
      <c r="B53" s="44"/>
      <c r="C53" s="77"/>
      <c r="D53" s="135"/>
      <c r="E53" s="135"/>
      <c r="F53" s="135"/>
      <c r="G53" s="135"/>
      <c r="H53" s="135"/>
      <c r="I53" s="132"/>
      <c r="J53" s="125"/>
      <c r="K53" s="125"/>
    </row>
    <row r="54" spans="1:11" ht="12.75">
      <c r="A54" s="45" t="s">
        <v>6</v>
      </c>
      <c r="B54" s="46"/>
      <c r="C54" s="76"/>
      <c r="D54" s="136">
        <v>0</v>
      </c>
      <c r="E54" s="136">
        <v>0</v>
      </c>
      <c r="F54" s="136">
        <v>0</v>
      </c>
      <c r="G54" s="136">
        <v>0</v>
      </c>
      <c r="H54" s="155">
        <v>0</v>
      </c>
      <c r="I54" s="108">
        <f>SUM(D54:H54)</f>
        <v>0</v>
      </c>
      <c r="J54" s="237"/>
      <c r="K54" s="237"/>
    </row>
    <row r="55" spans="1:11" ht="12.75">
      <c r="A55" s="47" t="s">
        <v>7</v>
      </c>
      <c r="B55" s="48"/>
      <c r="C55" s="76"/>
      <c r="D55" s="137">
        <v>0</v>
      </c>
      <c r="E55" s="137">
        <v>0</v>
      </c>
      <c r="F55" s="137">
        <v>0</v>
      </c>
      <c r="G55" s="137">
        <v>0</v>
      </c>
      <c r="H55" s="138">
        <v>0</v>
      </c>
      <c r="I55" s="108">
        <f>SUM(D55:H55)</f>
        <v>0</v>
      </c>
      <c r="J55" s="237"/>
      <c r="K55" s="237"/>
    </row>
    <row r="56" spans="1:11" ht="12.75">
      <c r="A56" s="47" t="s">
        <v>39</v>
      </c>
      <c r="B56" s="48"/>
      <c r="C56" s="76"/>
      <c r="D56" s="137">
        <v>0</v>
      </c>
      <c r="E56" s="137">
        <v>0</v>
      </c>
      <c r="F56" s="137">
        <v>0</v>
      </c>
      <c r="G56" s="137">
        <v>0</v>
      </c>
      <c r="H56" s="138">
        <v>0</v>
      </c>
      <c r="I56" s="108">
        <f>SUM(D56:H56)</f>
        <v>0</v>
      </c>
      <c r="J56" s="237"/>
      <c r="K56" s="237"/>
    </row>
    <row r="57" spans="1:11" ht="12.75">
      <c r="A57" s="47" t="s">
        <v>40</v>
      </c>
      <c r="B57" s="48"/>
      <c r="C57" s="76"/>
      <c r="D57" s="137">
        <v>0</v>
      </c>
      <c r="E57" s="137">
        <v>0</v>
      </c>
      <c r="F57" s="137">
        <v>0</v>
      </c>
      <c r="G57" s="137">
        <v>0</v>
      </c>
      <c r="H57" s="138">
        <v>0</v>
      </c>
      <c r="I57" s="108">
        <f>SUM(D57:H57)</f>
        <v>0</v>
      </c>
      <c r="J57" s="237"/>
      <c r="K57" s="237"/>
    </row>
    <row r="58" spans="1:11" ht="12.75">
      <c r="A58" s="43" t="s">
        <v>74</v>
      </c>
      <c r="B58" s="48"/>
      <c r="C58" s="76"/>
      <c r="D58" s="266">
        <f>D60+D61+D62+D63</f>
        <v>0</v>
      </c>
      <c r="E58" s="266">
        <f>E60+E61+E62+E63</f>
        <v>0</v>
      </c>
      <c r="F58" s="266">
        <f>F60+F61+F62+F63</f>
        <v>0</v>
      </c>
      <c r="G58" s="266">
        <f>G60+G61+G62+G63</f>
        <v>0</v>
      </c>
      <c r="H58" s="266">
        <f>H60+H61+H62+H63</f>
        <v>0</v>
      </c>
      <c r="I58" s="108">
        <f>SUM(D58:H58)</f>
        <v>0</v>
      </c>
      <c r="J58" s="237"/>
      <c r="K58" s="237"/>
    </row>
    <row r="59" spans="1:11" ht="12.75">
      <c r="A59" s="50"/>
      <c r="B59" s="48"/>
      <c r="C59" s="76"/>
      <c r="D59" s="139" t="s">
        <v>8</v>
      </c>
      <c r="E59" s="139" t="s">
        <v>9</v>
      </c>
      <c r="F59" s="139" t="s">
        <v>10</v>
      </c>
      <c r="G59" s="139" t="s">
        <v>11</v>
      </c>
      <c r="H59" s="140" t="s">
        <v>12</v>
      </c>
      <c r="I59" s="141"/>
      <c r="J59" s="239"/>
      <c r="K59" s="239"/>
    </row>
    <row r="60" spans="1:11" ht="12.75">
      <c r="A60" s="268" t="s">
        <v>92</v>
      </c>
      <c r="B60" s="268" t="s">
        <v>86</v>
      </c>
      <c r="C60" s="81"/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3">
        <f aca="true" t="shared" si="4" ref="I60:I69">SUM(D60:H60)</f>
        <v>0</v>
      </c>
      <c r="J60" s="240"/>
      <c r="K60" s="240"/>
    </row>
    <row r="61" spans="1:11" ht="12.75">
      <c r="A61" s="170" t="s">
        <v>93</v>
      </c>
      <c r="B61" s="170" t="s">
        <v>87</v>
      </c>
      <c r="C61" s="81"/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3">
        <f t="shared" si="4"/>
        <v>0</v>
      </c>
      <c r="J61" s="240"/>
      <c r="K61" s="240"/>
    </row>
    <row r="62" spans="1:11" ht="12.75">
      <c r="A62" s="170" t="s">
        <v>94</v>
      </c>
      <c r="B62" s="170" t="s">
        <v>88</v>
      </c>
      <c r="C62" s="81"/>
      <c r="D62" s="142">
        <v>0</v>
      </c>
      <c r="E62" s="171">
        <v>0</v>
      </c>
      <c r="F62" s="171">
        <v>0</v>
      </c>
      <c r="G62" s="171">
        <v>0</v>
      </c>
      <c r="H62" s="171">
        <v>0</v>
      </c>
      <c r="I62" s="158">
        <f t="shared" si="4"/>
        <v>0</v>
      </c>
      <c r="J62" s="240"/>
      <c r="K62" s="240"/>
    </row>
    <row r="63" spans="1:11" ht="12.75">
      <c r="A63" s="170" t="s">
        <v>95</v>
      </c>
      <c r="B63" s="170" t="s">
        <v>89</v>
      </c>
      <c r="C63" s="81"/>
      <c r="D63" s="142">
        <v>0</v>
      </c>
      <c r="E63" s="171">
        <v>0</v>
      </c>
      <c r="F63" s="171">
        <v>0</v>
      </c>
      <c r="G63" s="171">
        <v>0</v>
      </c>
      <c r="H63" s="171">
        <v>0</v>
      </c>
      <c r="I63" s="158">
        <f t="shared" si="4"/>
        <v>0</v>
      </c>
      <c r="J63" s="240"/>
      <c r="K63" s="240"/>
    </row>
    <row r="64" spans="1:11" ht="12.75">
      <c r="A64" s="267" t="s">
        <v>43</v>
      </c>
      <c r="B64" s="46"/>
      <c r="C64" s="76"/>
      <c r="D64" s="136">
        <f>SUM(D65:D69)</f>
        <v>0</v>
      </c>
      <c r="E64" s="136">
        <f>SUM(E65:E69)</f>
        <v>0</v>
      </c>
      <c r="F64" s="136">
        <f>SUM(F65:F69)</f>
        <v>0</v>
      </c>
      <c r="G64" s="136">
        <f>SUM(G65:G69)</f>
        <v>0</v>
      </c>
      <c r="H64" s="136">
        <f>SUM(H65:H69)</f>
        <v>0</v>
      </c>
      <c r="I64" s="141">
        <f t="shared" si="4"/>
        <v>0</v>
      </c>
      <c r="J64" s="239"/>
      <c r="K64" s="239"/>
    </row>
    <row r="65" spans="1:11" ht="12.75">
      <c r="A65" s="282"/>
      <c r="B65" s="197" t="s">
        <v>58</v>
      </c>
      <c r="C65" s="86"/>
      <c r="D65" s="104">
        <f>D97</f>
        <v>0</v>
      </c>
      <c r="E65" s="104">
        <f aca="true" t="shared" si="5" ref="E65:H66">E97</f>
        <v>0</v>
      </c>
      <c r="F65" s="104">
        <f t="shared" si="5"/>
        <v>0</v>
      </c>
      <c r="G65" s="104">
        <f t="shared" si="5"/>
        <v>0</v>
      </c>
      <c r="H65" s="198">
        <f t="shared" si="5"/>
        <v>0</v>
      </c>
      <c r="I65" s="141">
        <f t="shared" si="4"/>
        <v>0</v>
      </c>
      <c r="J65" s="239"/>
      <c r="K65" s="239"/>
    </row>
    <row r="66" spans="1:11" ht="12.75">
      <c r="A66" s="281"/>
      <c r="B66" s="197" t="s">
        <v>62</v>
      </c>
      <c r="C66" s="86"/>
      <c r="D66" s="104">
        <f>D98</f>
        <v>0</v>
      </c>
      <c r="E66" s="104">
        <f t="shared" si="5"/>
        <v>0</v>
      </c>
      <c r="F66" s="104">
        <f t="shared" si="5"/>
        <v>0</v>
      </c>
      <c r="G66" s="104">
        <f t="shared" si="5"/>
        <v>0</v>
      </c>
      <c r="H66" s="198">
        <f t="shared" si="5"/>
        <v>0</v>
      </c>
      <c r="I66" s="141">
        <f t="shared" si="4"/>
        <v>0</v>
      </c>
      <c r="J66" s="239"/>
      <c r="K66" s="239"/>
    </row>
    <row r="67" spans="1:11" ht="12.75">
      <c r="A67" s="281"/>
      <c r="B67" s="197" t="s">
        <v>55</v>
      </c>
      <c r="C67" s="86"/>
      <c r="D67" s="104">
        <f>D102</f>
        <v>0</v>
      </c>
      <c r="E67" s="104">
        <f>E102</f>
        <v>0</v>
      </c>
      <c r="F67" s="104">
        <f>F102</f>
        <v>0</v>
      </c>
      <c r="G67" s="104">
        <f>G102</f>
        <v>0</v>
      </c>
      <c r="H67" s="198">
        <f>H102</f>
        <v>0</v>
      </c>
      <c r="I67" s="141">
        <f t="shared" si="4"/>
        <v>0</v>
      </c>
      <c r="J67" s="239"/>
      <c r="K67" s="239"/>
    </row>
    <row r="68" spans="1:11" ht="12.75">
      <c r="A68" s="285" t="s">
        <v>104</v>
      </c>
      <c r="B68" s="286"/>
      <c r="C68" s="86"/>
      <c r="D68" s="198">
        <v>0</v>
      </c>
      <c r="E68" s="198">
        <v>0</v>
      </c>
      <c r="F68" s="198">
        <v>0</v>
      </c>
      <c r="G68" s="198">
        <v>0</v>
      </c>
      <c r="H68" s="198">
        <v>0</v>
      </c>
      <c r="I68" s="141">
        <f t="shared" si="4"/>
        <v>0</v>
      </c>
      <c r="J68" s="239"/>
      <c r="K68" s="239"/>
    </row>
    <row r="69" spans="1:11" ht="12.75">
      <c r="A69" s="285" t="s">
        <v>106</v>
      </c>
      <c r="B69" s="286"/>
      <c r="C69" s="86"/>
      <c r="D69" s="198">
        <v>0</v>
      </c>
      <c r="E69" s="198">
        <v>0</v>
      </c>
      <c r="F69" s="198">
        <v>0</v>
      </c>
      <c r="G69" s="198">
        <v>0</v>
      </c>
      <c r="H69" s="198">
        <v>0</v>
      </c>
      <c r="I69" s="141">
        <f t="shared" si="4"/>
        <v>0</v>
      </c>
      <c r="J69" s="239"/>
      <c r="K69" s="239"/>
    </row>
    <row r="70" spans="1:11" ht="12.75" customHeight="1">
      <c r="A70" s="49"/>
      <c r="B70" s="48"/>
      <c r="C70" s="76"/>
      <c r="D70" s="137"/>
      <c r="E70" s="137"/>
      <c r="F70" s="137"/>
      <c r="G70" s="137"/>
      <c r="H70" s="144"/>
      <c r="I70" s="108"/>
      <c r="J70" s="237"/>
      <c r="K70" s="237"/>
    </row>
    <row r="71" spans="1:11" s="1" customFormat="1" ht="12.75">
      <c r="A71" s="51" t="s">
        <v>5</v>
      </c>
      <c r="B71" s="66"/>
      <c r="C71" s="79"/>
      <c r="D71" s="145">
        <f>D64+D58+D57+D56+D55+D54</f>
        <v>0</v>
      </c>
      <c r="E71" s="145">
        <f>E64+E58+E57+E56+E55+E54</f>
        <v>0</v>
      </c>
      <c r="F71" s="145">
        <f>F64+F58+F57+F56+F55+F54</f>
        <v>0</v>
      </c>
      <c r="G71" s="145">
        <f>G64+G58+G57+G56+G55+G54</f>
        <v>0</v>
      </c>
      <c r="H71" s="145">
        <f>H64+H58+H57+H56+H55+H54</f>
        <v>0</v>
      </c>
      <c r="I71" s="117">
        <f>SUM(D71:H71)</f>
        <v>0</v>
      </c>
      <c r="J71" s="237"/>
      <c r="K71" s="237"/>
    </row>
    <row r="72" spans="1:11" ht="4.5" customHeight="1">
      <c r="A72" s="52"/>
      <c r="B72" s="67"/>
      <c r="C72" s="82"/>
      <c r="D72" s="146"/>
      <c r="E72" s="146"/>
      <c r="F72" s="146"/>
      <c r="G72" s="146"/>
      <c r="H72" s="147"/>
      <c r="I72" s="117"/>
      <c r="J72" s="237"/>
      <c r="K72" s="237"/>
    </row>
    <row r="73" spans="1:11" s="4" customFormat="1" ht="12.75">
      <c r="A73" s="53" t="s">
        <v>31</v>
      </c>
      <c r="B73" s="54"/>
      <c r="C73" s="69"/>
      <c r="D73" s="148">
        <f>D29+D38+D44+D51+D71</f>
        <v>0</v>
      </c>
      <c r="E73" s="148">
        <f>E29+E38+E44+E51+E71</f>
        <v>0</v>
      </c>
      <c r="F73" s="148">
        <f>F29+F38+F44+F51+F71</f>
        <v>0</v>
      </c>
      <c r="G73" s="148">
        <f>G29+G38+G44+G51+G71</f>
        <v>0</v>
      </c>
      <c r="H73" s="148">
        <f>H29+H38+H44+H51+H71</f>
        <v>0</v>
      </c>
      <c r="I73" s="108">
        <f>SUM(D73:H73)</f>
        <v>0</v>
      </c>
      <c r="J73" s="237"/>
      <c r="K73" s="237"/>
    </row>
    <row r="74" spans="1:11" ht="7.5" customHeight="1">
      <c r="A74" s="25"/>
      <c r="B74" s="26"/>
      <c r="C74" s="68"/>
      <c r="D74" s="118"/>
      <c r="E74" s="118"/>
      <c r="F74" s="118"/>
      <c r="G74" s="118"/>
      <c r="H74" s="149"/>
      <c r="I74" s="108"/>
      <c r="J74" s="237"/>
      <c r="K74" s="237"/>
    </row>
    <row r="75" spans="1:16" s="233" customFormat="1" ht="12.75">
      <c r="A75" s="228" t="s">
        <v>15</v>
      </c>
      <c r="B75" s="229"/>
      <c r="C75" s="230"/>
      <c r="D75" s="231">
        <f>(D73-D66-D65-D51-D38-D60+D110-D61+D112-D62+D114-D63+D116)</f>
        <v>0</v>
      </c>
      <c r="E75" s="231">
        <f>(E73-E66-E65-E51-E38-E60+E110-E61+E112-E62+E114-E63+E116)</f>
        <v>0</v>
      </c>
      <c r="F75" s="231">
        <f>(F73-F66-F65-F51-F38-F60+F110-F61+F112-F62+F114-F63+F116)</f>
        <v>0</v>
      </c>
      <c r="G75" s="231">
        <f>(G73-G66-G65-G51-G38-G60+G110-G61+G112-G62+G114-G63+G116)</f>
        <v>0</v>
      </c>
      <c r="H75" s="231">
        <f>(H73-H66-H65-H51-H38-H60+H110-H61+H112-H62+H114-H63+H116)</f>
        <v>0</v>
      </c>
      <c r="I75" s="232">
        <f aca="true" t="shared" si="6" ref="I75:I80">SUM(D75:H75)</f>
        <v>0</v>
      </c>
      <c r="J75" s="241"/>
      <c r="K75" s="241"/>
      <c r="L75" s="13"/>
      <c r="M75" s="13"/>
      <c r="N75" s="13"/>
      <c r="O75" s="13"/>
      <c r="P75" s="13"/>
    </row>
    <row r="76" spans="1:12" ht="7.5" customHeight="1">
      <c r="A76" s="25"/>
      <c r="B76" s="26"/>
      <c r="C76" s="68"/>
      <c r="D76" s="118"/>
      <c r="E76" s="118"/>
      <c r="F76" s="118"/>
      <c r="G76" s="118"/>
      <c r="H76" s="149"/>
      <c r="I76" s="108"/>
      <c r="J76" s="237"/>
      <c r="K76" s="237"/>
      <c r="L76" s="5"/>
    </row>
    <row r="77" spans="1:11" s="4" customFormat="1" ht="12.75">
      <c r="A77" s="55" t="s">
        <v>73</v>
      </c>
      <c r="B77" s="254">
        <v>0.5377</v>
      </c>
      <c r="C77" s="69"/>
      <c r="D77" s="150">
        <f>D75*B77</f>
        <v>0</v>
      </c>
      <c r="E77" s="150">
        <f>E75*B77</f>
        <v>0</v>
      </c>
      <c r="F77" s="150">
        <f>F75*B77</f>
        <v>0</v>
      </c>
      <c r="G77" s="150">
        <f>G75*B77</f>
        <v>0</v>
      </c>
      <c r="H77" s="150">
        <f>H75*B77</f>
        <v>0</v>
      </c>
      <c r="I77" s="108">
        <f t="shared" si="6"/>
        <v>0</v>
      </c>
      <c r="J77" s="237"/>
      <c r="K77" s="237"/>
    </row>
    <row r="78" spans="1:11" s="12" customFormat="1" ht="12" customHeight="1">
      <c r="A78" s="56"/>
      <c r="B78" s="57"/>
      <c r="C78" s="70"/>
      <c r="D78" s="151"/>
      <c r="E78" s="151"/>
      <c r="F78" s="151"/>
      <c r="G78" s="151"/>
      <c r="H78" s="152"/>
      <c r="I78" s="108"/>
      <c r="J78" s="237"/>
      <c r="K78" s="237"/>
    </row>
    <row r="79" spans="1:11" s="12" customFormat="1" ht="7.5" customHeight="1">
      <c r="A79" s="56"/>
      <c r="B79" s="57"/>
      <c r="C79" s="70"/>
      <c r="D79" s="151"/>
      <c r="E79" s="151"/>
      <c r="F79" s="151"/>
      <c r="G79" s="151"/>
      <c r="H79" s="152"/>
      <c r="I79" s="108"/>
      <c r="J79" s="237"/>
      <c r="K79" s="237"/>
    </row>
    <row r="80" spans="1:11" s="4" customFormat="1" ht="15.75" customHeight="1" thickBot="1">
      <c r="A80" s="58" t="s">
        <v>16</v>
      </c>
      <c r="B80" s="59"/>
      <c r="C80" s="83"/>
      <c r="D80" s="153">
        <f>D73+D77</f>
        <v>0</v>
      </c>
      <c r="E80" s="153">
        <f>E73+E77</f>
        <v>0</v>
      </c>
      <c r="F80" s="153">
        <f>F73+F77</f>
        <v>0</v>
      </c>
      <c r="G80" s="153">
        <f>G73+G77</f>
        <v>0</v>
      </c>
      <c r="H80" s="153">
        <f>H73+H77</f>
        <v>0</v>
      </c>
      <c r="I80" s="154">
        <f t="shared" si="6"/>
        <v>0</v>
      </c>
      <c r="J80" s="242"/>
      <c r="K80" s="242"/>
    </row>
    <row r="81" spans="9:14" ht="15.75" thickTop="1">
      <c r="I81" s="271"/>
      <c r="M81" s="7"/>
      <c r="N81" s="7"/>
    </row>
    <row r="82" spans="1:9" ht="12.75">
      <c r="A82" s="1"/>
      <c r="D82" s="262"/>
      <c r="E82" s="262"/>
      <c r="F82" s="262"/>
      <c r="G82" s="262"/>
      <c r="H82" s="262"/>
      <c r="I82" s="269"/>
    </row>
    <row r="83" spans="1:9" ht="12.75">
      <c r="A83" s="200"/>
      <c r="I83" s="270"/>
    </row>
    <row r="84" spans="3:11" ht="8.25" customHeight="1" thickBot="1">
      <c r="C84" s="74"/>
      <c r="I84" s="14"/>
      <c r="J84" s="14"/>
      <c r="K84" s="14"/>
    </row>
    <row r="85" spans="1:11" ht="24.75" thickTop="1">
      <c r="A85" s="97" t="s">
        <v>47</v>
      </c>
      <c r="B85" s="96" t="s">
        <v>46</v>
      </c>
      <c r="C85" s="87"/>
      <c r="D85" s="214" t="s">
        <v>8</v>
      </c>
      <c r="E85" s="214" t="s">
        <v>9</v>
      </c>
      <c r="F85" s="214" t="s">
        <v>10</v>
      </c>
      <c r="G85" s="214" t="s">
        <v>11</v>
      </c>
      <c r="H85" s="214" t="s">
        <v>12</v>
      </c>
      <c r="I85" s="88"/>
      <c r="J85" s="243"/>
      <c r="K85" s="243"/>
    </row>
    <row r="86" spans="1:11" ht="12.75">
      <c r="A86" s="89"/>
      <c r="B86" s="87"/>
      <c r="C86" s="87"/>
      <c r="D86" s="215"/>
      <c r="E86" s="215"/>
      <c r="F86" s="215"/>
      <c r="G86" s="215"/>
      <c r="H86" s="215"/>
      <c r="I86" s="90"/>
      <c r="J86" s="244"/>
      <c r="K86" s="244"/>
    </row>
    <row r="87" spans="1:11" ht="12.75">
      <c r="A87" s="91" t="s">
        <v>64</v>
      </c>
      <c r="B87" s="87"/>
      <c r="C87" s="87"/>
      <c r="D87" s="215">
        <v>0</v>
      </c>
      <c r="E87" s="215">
        <v>0</v>
      </c>
      <c r="F87" s="215">
        <v>0</v>
      </c>
      <c r="G87" s="215">
        <v>0</v>
      </c>
      <c r="H87" s="215">
        <v>0</v>
      </c>
      <c r="I87" s="90"/>
      <c r="J87" s="244"/>
      <c r="K87" s="244"/>
    </row>
    <row r="88" spans="1:11" ht="12.75" hidden="1">
      <c r="A88" s="91"/>
      <c r="B88" s="87"/>
      <c r="C88" s="87"/>
      <c r="D88" s="216">
        <f>ROUNDUP(D87,0)</f>
        <v>0</v>
      </c>
      <c r="E88" s="216">
        <f>ROUNDUP(E87,0)</f>
        <v>0</v>
      </c>
      <c r="F88" s="216">
        <f>ROUNDUP(F87,0)</f>
        <v>0</v>
      </c>
      <c r="G88" s="216">
        <f>ROUNDUP(G87,0)</f>
        <v>0</v>
      </c>
      <c r="H88" s="216">
        <f>ROUNDUP(H87,0)</f>
        <v>0</v>
      </c>
      <c r="I88" s="90"/>
      <c r="J88" s="244"/>
      <c r="K88" s="244"/>
    </row>
    <row r="89" spans="1:11" ht="12.75">
      <c r="A89" s="91" t="s">
        <v>63</v>
      </c>
      <c r="B89" s="87"/>
      <c r="C89" s="87"/>
      <c r="D89" s="215">
        <v>0</v>
      </c>
      <c r="E89" s="215">
        <v>0</v>
      </c>
      <c r="F89" s="215">
        <v>0</v>
      </c>
      <c r="G89" s="215">
        <v>0</v>
      </c>
      <c r="H89" s="215">
        <v>0</v>
      </c>
      <c r="I89" s="90"/>
      <c r="J89" s="244"/>
      <c r="K89" s="244"/>
    </row>
    <row r="90" spans="1:11" ht="12.75" hidden="1">
      <c r="A90" s="91"/>
      <c r="B90" s="87"/>
      <c r="C90" s="87"/>
      <c r="D90" s="216">
        <f>ROUNDUP(D89,0)</f>
        <v>0</v>
      </c>
      <c r="E90" s="216">
        <f>ROUNDUP(E89,0)</f>
        <v>0</v>
      </c>
      <c r="F90" s="216">
        <f>ROUNDUP(F89,0)</f>
        <v>0</v>
      </c>
      <c r="G90" s="216">
        <f>ROUNDUP(G89,0)</f>
        <v>0</v>
      </c>
      <c r="H90" s="216">
        <f>ROUNDUP(H89,0)</f>
        <v>0</v>
      </c>
      <c r="I90" s="90"/>
      <c r="J90" s="244"/>
      <c r="K90" s="244"/>
    </row>
    <row r="91" spans="1:11" ht="12.75">
      <c r="A91" s="91" t="s">
        <v>65</v>
      </c>
      <c r="B91" s="87"/>
      <c r="C91" s="87"/>
      <c r="D91" s="215">
        <v>0</v>
      </c>
      <c r="E91" s="215">
        <v>0</v>
      </c>
      <c r="F91" s="215">
        <v>0</v>
      </c>
      <c r="G91" s="215">
        <v>0</v>
      </c>
      <c r="H91" s="215">
        <v>0</v>
      </c>
      <c r="I91" s="90"/>
      <c r="J91" s="244"/>
      <c r="K91" s="244"/>
    </row>
    <row r="92" spans="1:11" ht="12.75">
      <c r="A92" s="91" t="s">
        <v>66</v>
      </c>
      <c r="B92" s="87"/>
      <c r="C92" s="87"/>
      <c r="D92" s="215">
        <v>0</v>
      </c>
      <c r="E92" s="215">
        <v>0</v>
      </c>
      <c r="F92" s="215">
        <v>0</v>
      </c>
      <c r="G92" s="215">
        <v>0</v>
      </c>
      <c r="H92" s="215">
        <v>0</v>
      </c>
      <c r="I92" s="90"/>
      <c r="J92" s="244"/>
      <c r="K92" s="244"/>
    </row>
    <row r="93" spans="1:11" ht="12.75">
      <c r="A93" s="91" t="s">
        <v>38</v>
      </c>
      <c r="B93" s="159"/>
      <c r="C93" s="160"/>
      <c r="D93" s="217" t="s">
        <v>72</v>
      </c>
      <c r="E93" s="217" t="s">
        <v>75</v>
      </c>
      <c r="F93" s="217" t="s">
        <v>76</v>
      </c>
      <c r="G93" s="217" t="s">
        <v>80</v>
      </c>
      <c r="H93" s="217" t="s">
        <v>82</v>
      </c>
      <c r="I93" s="92"/>
      <c r="J93" s="245"/>
      <c r="K93" s="245"/>
    </row>
    <row r="94" spans="1:11" ht="12.75">
      <c r="A94" s="91" t="s">
        <v>59</v>
      </c>
      <c r="B94" s="103"/>
      <c r="C94" s="103">
        <f>C106*0.6</f>
        <v>0</v>
      </c>
      <c r="D94" s="218">
        <f>D106*0.4</f>
        <v>663</v>
      </c>
      <c r="E94" s="218">
        <f>E106*0.4</f>
        <v>683</v>
      </c>
      <c r="F94" s="218">
        <f>F106*0.4</f>
        <v>704</v>
      </c>
      <c r="G94" s="218">
        <f>G106*0.4</f>
        <v>725</v>
      </c>
      <c r="H94" s="218">
        <f>H106*0.4</f>
        <v>746</v>
      </c>
      <c r="I94" s="98" t="s">
        <v>37</v>
      </c>
      <c r="J94" s="246"/>
      <c r="K94" s="246"/>
    </row>
    <row r="95" spans="1:11" ht="12.75">
      <c r="A95" s="91" t="s">
        <v>0</v>
      </c>
      <c r="B95" s="103"/>
      <c r="C95" s="103">
        <f>C106*0.5</f>
        <v>0</v>
      </c>
      <c r="D95" s="218">
        <f>D106*0.4</f>
        <v>663</v>
      </c>
      <c r="E95" s="218">
        <f>E106*0.4</f>
        <v>683</v>
      </c>
      <c r="F95" s="218">
        <f>F106*0.4</f>
        <v>704</v>
      </c>
      <c r="G95" s="218">
        <f>G106*0.4</f>
        <v>725</v>
      </c>
      <c r="H95" s="218">
        <f>H106*0.4</f>
        <v>746</v>
      </c>
      <c r="I95" s="98"/>
      <c r="J95" s="246"/>
      <c r="K95" s="246"/>
    </row>
    <row r="96" spans="1:11" ht="12.75">
      <c r="A96" s="89"/>
      <c r="B96" s="94"/>
      <c r="C96" s="87"/>
      <c r="D96" s="219"/>
      <c r="E96" s="219"/>
      <c r="F96" s="219"/>
      <c r="G96" s="219"/>
      <c r="H96" s="219"/>
      <c r="I96" s="90"/>
      <c r="J96" s="244"/>
      <c r="K96" s="244"/>
    </row>
    <row r="97" spans="1:11" ht="12.75">
      <c r="A97" s="95" t="s">
        <v>60</v>
      </c>
      <c r="B97" s="87"/>
      <c r="C97" s="87"/>
      <c r="D97" s="220">
        <f>D87*D91*D94</f>
        <v>0</v>
      </c>
      <c r="E97" s="220">
        <f>E87*E91*E94</f>
        <v>0</v>
      </c>
      <c r="F97" s="220">
        <f>F87*F91*F94</f>
        <v>0</v>
      </c>
      <c r="G97" s="220">
        <f>G87*G91*G94</f>
        <v>0</v>
      </c>
      <c r="H97" s="220">
        <f>H87*H91*H94</f>
        <v>0</v>
      </c>
      <c r="I97" s="93">
        <f>SUM(D97:H97)</f>
        <v>0</v>
      </c>
      <c r="J97" s="247"/>
      <c r="K97" s="247"/>
    </row>
    <row r="98" spans="1:11" ht="12.75">
      <c r="A98" s="95" t="s">
        <v>61</v>
      </c>
      <c r="B98" s="87"/>
      <c r="C98" s="87"/>
      <c r="D98" s="221">
        <f>D89*D92*D95</f>
        <v>0</v>
      </c>
      <c r="E98" s="221">
        <f>E89*E92*E95</f>
        <v>0</v>
      </c>
      <c r="F98" s="221">
        <f>F89*F92*F95</f>
        <v>0</v>
      </c>
      <c r="G98" s="221">
        <f>G89*G92*G95</f>
        <v>0</v>
      </c>
      <c r="H98" s="221">
        <f>H89*H92*H95</f>
        <v>0</v>
      </c>
      <c r="I98" s="93">
        <f>SUM(D98:H98)</f>
        <v>0</v>
      </c>
      <c r="J98" s="247"/>
      <c r="K98" s="247"/>
    </row>
    <row r="99" spans="1:11" s="17" customFormat="1" ht="12.75">
      <c r="A99" s="194"/>
      <c r="B99" s="195"/>
      <c r="C99" s="195"/>
      <c r="D99" s="217" t="s">
        <v>72</v>
      </c>
      <c r="E99" s="217" t="s">
        <v>75</v>
      </c>
      <c r="F99" s="217" t="s">
        <v>76</v>
      </c>
      <c r="G99" s="217" t="s">
        <v>80</v>
      </c>
      <c r="H99" s="217" t="s">
        <v>82</v>
      </c>
      <c r="I99" s="196" t="s">
        <v>37</v>
      </c>
      <c r="J99" s="246"/>
      <c r="K99" s="246"/>
    </row>
    <row r="100" spans="1:11" ht="12.75">
      <c r="A100" s="95" t="s">
        <v>54</v>
      </c>
      <c r="B100" s="87"/>
      <c r="C100" s="87"/>
      <c r="D100" s="221">
        <v>1550</v>
      </c>
      <c r="E100" s="221">
        <v>1550</v>
      </c>
      <c r="F100" s="221">
        <v>1550</v>
      </c>
      <c r="G100" s="221">
        <v>1550</v>
      </c>
      <c r="H100" s="221">
        <v>1550</v>
      </c>
      <c r="I100" s="93"/>
      <c r="J100" s="247"/>
      <c r="K100" s="247"/>
    </row>
    <row r="101" spans="1:11" ht="12.75">
      <c r="A101" s="95"/>
      <c r="B101" s="87"/>
      <c r="C101" s="87"/>
      <c r="D101" s="221"/>
      <c r="E101" s="221"/>
      <c r="F101" s="221"/>
      <c r="G101" s="221"/>
      <c r="H101" s="221"/>
      <c r="I101" s="93"/>
      <c r="J101" s="247"/>
      <c r="K101" s="247"/>
    </row>
    <row r="102" spans="1:11" ht="13.5" thickBot="1">
      <c r="A102" s="191"/>
      <c r="B102" s="192"/>
      <c r="C102" s="192"/>
      <c r="D102" s="222">
        <f>D88*D100+D90*D100</f>
        <v>0</v>
      </c>
      <c r="E102" s="222">
        <f>E88*E100+E90*E100</f>
        <v>0</v>
      </c>
      <c r="F102" s="222">
        <f>F88*F100+F90*F100</f>
        <v>0</v>
      </c>
      <c r="G102" s="222">
        <f>G88*G100+G90*G100</f>
        <v>0</v>
      </c>
      <c r="H102" s="222">
        <f>H88*H100+H90*H100</f>
        <v>0</v>
      </c>
      <c r="I102" s="193">
        <f>SUM(D102:H102)</f>
        <v>0</v>
      </c>
      <c r="J102" s="247"/>
      <c r="K102" s="247"/>
    </row>
    <row r="103" spans="1:11" ht="13.5" thickTop="1">
      <c r="A103" s="203"/>
      <c r="B103" s="204"/>
      <c r="C103" s="204"/>
      <c r="D103" s="205" t="s">
        <v>8</v>
      </c>
      <c r="E103" s="205" t="s">
        <v>9</v>
      </c>
      <c r="F103" s="205" t="s">
        <v>10</v>
      </c>
      <c r="G103" s="205" t="s">
        <v>11</v>
      </c>
      <c r="H103" s="205" t="s">
        <v>12</v>
      </c>
      <c r="I103" s="206" t="s">
        <v>37</v>
      </c>
      <c r="J103" s="248"/>
      <c r="K103" s="248"/>
    </row>
    <row r="104" spans="1:11" ht="12.75">
      <c r="A104" s="207" t="s">
        <v>49</v>
      </c>
      <c r="B104" s="208"/>
      <c r="C104" s="208"/>
      <c r="D104" s="223">
        <f>(D106*D91*D87)-D97+(D106*D89*D92)-D98</f>
        <v>0</v>
      </c>
      <c r="E104" s="223">
        <f>(E106*E91*E87)-E97+(E106*E89*E92)-E98</f>
        <v>0</v>
      </c>
      <c r="F104" s="223">
        <f>(F106*F91*F87)-F97+(F106*F89*F92)-F98</f>
        <v>0</v>
      </c>
      <c r="G104" s="223">
        <f>(G106*G91*G87)-G97+(G106*G89*G92)-G98</f>
        <v>0</v>
      </c>
      <c r="H104" s="223">
        <f>(H106*H91*H87)-H97+(H106*H89*H92)-H98</f>
        <v>0</v>
      </c>
      <c r="I104" s="209">
        <f>D104+E104+F104+G104+H104</f>
        <v>0</v>
      </c>
      <c r="J104" s="249"/>
      <c r="K104" s="249"/>
    </row>
    <row r="105" spans="1:11" ht="12.75">
      <c r="A105" s="210"/>
      <c r="B105" s="208"/>
      <c r="C105" s="208"/>
      <c r="D105" s="223"/>
      <c r="E105" s="223"/>
      <c r="F105" s="223"/>
      <c r="G105" s="223"/>
      <c r="H105" s="223"/>
      <c r="I105" s="209"/>
      <c r="J105" s="249"/>
      <c r="K105" s="249"/>
    </row>
    <row r="106" spans="1:11" ht="13.5" thickBot="1">
      <c r="A106" s="211" t="s">
        <v>45</v>
      </c>
      <c r="B106" s="212"/>
      <c r="C106" s="212"/>
      <c r="D106" s="224">
        <v>1658</v>
      </c>
      <c r="E106" s="224">
        <f>D106*1.03</f>
        <v>1708</v>
      </c>
      <c r="F106" s="224">
        <f>E106*1.03</f>
        <v>1759</v>
      </c>
      <c r="G106" s="224">
        <f>F106*1.03</f>
        <v>1812</v>
      </c>
      <c r="H106" s="224">
        <f>G106*1.03</f>
        <v>1866</v>
      </c>
      <c r="I106" s="213"/>
      <c r="J106" s="249"/>
      <c r="K106" s="249"/>
    </row>
    <row r="107" ht="13.5" thickTop="1"/>
    <row r="108" spans="1:8" ht="12.75">
      <c r="A108" s="173" t="s">
        <v>51</v>
      </c>
      <c r="B108" s="174" t="s">
        <v>52</v>
      </c>
      <c r="C108" s="175"/>
      <c r="D108" s="175"/>
      <c r="E108" s="175"/>
      <c r="F108" s="175"/>
      <c r="G108" s="175"/>
      <c r="H108" s="176"/>
    </row>
    <row r="109" spans="1:8" ht="12.75">
      <c r="A109" s="177"/>
      <c r="B109" s="178"/>
      <c r="D109" s="179">
        <f>IF(D60&gt;25000,25000,D60)</f>
        <v>0</v>
      </c>
      <c r="E109" s="179">
        <f>IF(D60+E60&gt;25000,(25000-D60),E60)</f>
        <v>0</v>
      </c>
      <c r="F109" s="179">
        <f>IF(D60+E60+F60&gt;25000,(25000-(D60+E60)),F60)</f>
        <v>0</v>
      </c>
      <c r="G109" s="179">
        <f>IF(D60+E60+F60+G60&gt;25000,(25000-(D60+E60+F60)),G60)</f>
        <v>0</v>
      </c>
      <c r="H109" s="180">
        <f>IF(D60+E60+F60+G60+H60&gt;25000,(25000-(D60+E60+F60+G60)),H60)</f>
        <v>0</v>
      </c>
    </row>
    <row r="110" spans="1:8" ht="12.75">
      <c r="A110" s="187" t="s">
        <v>48</v>
      </c>
      <c r="B110" s="172"/>
      <c r="C110" s="172"/>
      <c r="D110" s="181">
        <f>IF(D109&lt;0,0,D109)</f>
        <v>0</v>
      </c>
      <c r="E110" s="181">
        <f>IF(E109&lt;0,0,E109)</f>
        <v>0</v>
      </c>
      <c r="F110" s="181">
        <f>IF(F109&lt;0,0,F109)</f>
        <v>0</v>
      </c>
      <c r="G110" s="181">
        <f>IF(G109&lt;0,0,G109)</f>
        <v>0</v>
      </c>
      <c r="H110" s="182">
        <f>IF(H109&lt;0,0,H109)</f>
        <v>0</v>
      </c>
    </row>
    <row r="111" spans="1:8" ht="12.75">
      <c r="A111" s="188"/>
      <c r="B111" s="178"/>
      <c r="D111" s="179">
        <f>IF(D61&gt;25000,25000,D61)</f>
        <v>0</v>
      </c>
      <c r="E111" s="179">
        <f>IF(D61+E61&gt;25000,(25000-D61),E61)</f>
        <v>0</v>
      </c>
      <c r="F111" s="179">
        <f>IF(D61+E61+F61&gt;25000,(25000-(D61+E61)),F61)</f>
        <v>0</v>
      </c>
      <c r="G111" s="179">
        <f>IF(D61+E61+F61+G61&gt;25000,(25000-(D61+E61+F61)),G61)</f>
        <v>0</v>
      </c>
      <c r="H111" s="180">
        <f>IF(D61+E61+F61+G61+H61&gt;25000,(25000-(D61+E61+F61+G61)),H61)</f>
        <v>0</v>
      </c>
    </row>
    <row r="112" spans="1:8" ht="12.75">
      <c r="A112" s="187" t="s">
        <v>41</v>
      </c>
      <c r="B112" s="172"/>
      <c r="D112" s="181">
        <f>IF(D111&lt;0,0,D111)</f>
        <v>0</v>
      </c>
      <c r="E112" s="181">
        <f>IF(E111&lt;0,0,E111)</f>
        <v>0</v>
      </c>
      <c r="F112" s="181">
        <f>IF(F111&lt;0,0,F111)</f>
        <v>0</v>
      </c>
      <c r="G112" s="181">
        <f>IF(G111&lt;0,0,G111)</f>
        <v>0</v>
      </c>
      <c r="H112" s="182">
        <f>IF(H111&lt;0,0,H111)</f>
        <v>0</v>
      </c>
    </row>
    <row r="113" spans="1:8" ht="12.75">
      <c r="A113" s="188"/>
      <c r="B113" s="178"/>
      <c r="D113" s="179">
        <f>IF(D62&gt;25000,25000,D62)</f>
        <v>0</v>
      </c>
      <c r="E113" s="179">
        <f>IF(D62+E62&gt;25000,(25000-D62),E62)</f>
        <v>0</v>
      </c>
      <c r="F113" s="179">
        <f>IF(D62+E62+F62&gt;25000,(25000-(D62+E62)),F62)</f>
        <v>0</v>
      </c>
      <c r="G113" s="179">
        <f>IF(D62+E62+F62+G62&gt;25000,(25000-(D62+E62+F62)),G62)</f>
        <v>0</v>
      </c>
      <c r="H113" s="180">
        <f>IF(D62+E62+F62+G62+H62&gt;25000,(25000-(D62+E62+F62+G62)),H62)</f>
        <v>0</v>
      </c>
    </row>
    <row r="114" spans="1:8" ht="12.75">
      <c r="A114" s="187" t="s">
        <v>42</v>
      </c>
      <c r="B114" s="172"/>
      <c r="D114" s="181">
        <f>IF(D113&lt;0,0,D113)</f>
        <v>0</v>
      </c>
      <c r="E114" s="181">
        <f>IF(E113&lt;0,0,E113)</f>
        <v>0</v>
      </c>
      <c r="F114" s="181">
        <f>IF(F113&lt;0,0,F113)</f>
        <v>0</v>
      </c>
      <c r="G114" s="181">
        <f>IF(G113&lt;0,0,G113)</f>
        <v>0</v>
      </c>
      <c r="H114" s="182">
        <f>IF(H113&lt;0,0,H113)</f>
        <v>0</v>
      </c>
    </row>
    <row r="115" spans="1:8" ht="12.75">
      <c r="A115" s="188"/>
      <c r="B115" s="178"/>
      <c r="D115" s="179">
        <f>IF(D63&gt;25000,25000,D63)</f>
        <v>0</v>
      </c>
      <c r="E115" s="179">
        <f>IF(D63+E63&gt;25000,(25000-D63),E63)</f>
        <v>0</v>
      </c>
      <c r="F115" s="179">
        <f>IF(D63+E63+F63&gt;25000,(25000-(D63+E63)),F63)</f>
        <v>0</v>
      </c>
      <c r="G115" s="179">
        <f>IF(D63+E63+F63+G63&gt;25000,(25000-(D63+E63+F63)),G63)</f>
        <v>0</v>
      </c>
      <c r="H115" s="180">
        <f>IF(D63+E63+F63+G63+H63&gt;25000,(25000-(D63+E63+F63+G63)),H63)</f>
        <v>0</v>
      </c>
    </row>
    <row r="116" spans="1:8" ht="12.75">
      <c r="A116" s="189" t="s">
        <v>53</v>
      </c>
      <c r="B116" s="183"/>
      <c r="C116" s="184"/>
      <c r="D116" s="185">
        <f>IF(D115&lt;0,0,D115)</f>
        <v>0</v>
      </c>
      <c r="E116" s="185">
        <f>IF(E115&lt;0,0,E115)</f>
        <v>0</v>
      </c>
      <c r="F116" s="185">
        <f>IF(F115&lt;0,0,F115)</f>
        <v>0</v>
      </c>
      <c r="G116" s="185">
        <f>IF(G115&lt;0,0,G115)</f>
        <v>0</v>
      </c>
      <c r="H116" s="186">
        <f>IF(H115&lt;0,0,H115)</f>
        <v>0</v>
      </c>
    </row>
    <row r="119" ht="12.75">
      <c r="A119" s="3" t="s">
        <v>79</v>
      </c>
    </row>
    <row r="120" ht="12.75">
      <c r="A120" s="264" t="s">
        <v>83</v>
      </c>
    </row>
  </sheetData>
  <sheetProtection password="C49E" sheet="1" formatCells="0" formatColumns="0" formatRows="0" insertColumns="0" insertRows="0" deleteColumns="0" deleteRows="0" selectLockedCells="1"/>
  <mergeCells count="6">
    <mergeCell ref="B2:I2"/>
    <mergeCell ref="B3:I3"/>
    <mergeCell ref="A68:B68"/>
    <mergeCell ref="A69:B69"/>
    <mergeCell ref="B4:E4"/>
    <mergeCell ref="F4:H4"/>
  </mergeCells>
  <printOptions/>
  <pageMargins left="0.75" right="0.75" top="1" bottom="1" header="0.5" footer="0.5"/>
  <pageSetup fitToHeight="1" fitToWidth="1" horizontalDpi="600" verticalDpi="600" orientation="portrait" scale="46" r:id="rId3"/>
  <ignoredErrors>
    <ignoredError sqref="E58:H58 D75:H76 E9:I19 D103:H105 D88:H88 D90:H90 E65:H67 D101:H101 E97:H98 D107:H107 E22:H23 I58:I67 E25:H26 I21:I57 E28:H38" unlockedFormula="1"/>
    <ignoredError sqref="D111:H11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Worcester Polytechnic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frusso</dc:creator>
  <cp:keywords/>
  <dc:description/>
  <cp:lastModifiedBy>Mulkern, Michelle E</cp:lastModifiedBy>
  <cp:lastPrinted>2017-11-08T13:57:03Z</cp:lastPrinted>
  <dcterms:created xsi:type="dcterms:W3CDTF">2005-07-18T15:01:04Z</dcterms:created>
  <dcterms:modified xsi:type="dcterms:W3CDTF">2020-12-01T16:58:54Z</dcterms:modified>
  <cp:category/>
  <cp:version/>
  <cp:contentType/>
  <cp:contentStatus/>
</cp:coreProperties>
</file>